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109-2025 muzeum\"/>
    </mc:Choice>
  </mc:AlternateContent>
  <xr:revisionPtr revIDLastSave="0" documentId="13_ncr:1_{791D434E-4E21-4BDC-9544-620ECD3A21C6}" xr6:coauthVersionLast="47" xr6:coauthVersionMax="47" xr10:uidLastSave="{00000000-0000-0000-0000-000000000000}"/>
  <bookViews>
    <workbookView xWindow="-103" yWindow="-103" windowWidth="22149" windowHeight="1320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A Pol" sheetId="12" r:id="rId4"/>
    <sheet name="SO 01 B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A Pol'!$1:$7</definedName>
    <definedName name="_xlnm.Print_Titles" localSheetId="4">'SO 01 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A Pol'!$A$1:$Y$107</definedName>
    <definedName name="_xlnm.Print_Area" localSheetId="4">'SO 01 B Pol'!$A$1:$Y$298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2" i="1"/>
  <c r="F42" i="1"/>
  <c r="G288" i="13"/>
  <c r="BA286" i="13"/>
  <c r="BA284" i="13"/>
  <c r="BA281" i="13"/>
  <c r="BA126" i="13"/>
  <c r="V8" i="13"/>
  <c r="G9" i="13"/>
  <c r="M9" i="13" s="1"/>
  <c r="M8" i="13" s="1"/>
  <c r="I9" i="13"/>
  <c r="K9" i="13"/>
  <c r="O9" i="13"/>
  <c r="Q9" i="13"/>
  <c r="V9" i="13"/>
  <c r="G10" i="13"/>
  <c r="I10" i="13"/>
  <c r="I8" i="13" s="1"/>
  <c r="K10" i="13"/>
  <c r="K8" i="13" s="1"/>
  <c r="M10" i="13"/>
  <c r="O10" i="13"/>
  <c r="O8" i="13" s="1"/>
  <c r="Q10" i="13"/>
  <c r="Q8" i="13" s="1"/>
  <c r="V10" i="13"/>
  <c r="G13" i="13"/>
  <c r="G12" i="13" s="1"/>
  <c r="I13" i="13"/>
  <c r="I12" i="13" s="1"/>
  <c r="K13" i="13"/>
  <c r="K12" i="13" s="1"/>
  <c r="M13" i="13"/>
  <c r="O13" i="13"/>
  <c r="Q13" i="13"/>
  <c r="Q12" i="13" s="1"/>
  <c r="V13" i="13"/>
  <c r="G23" i="13"/>
  <c r="I23" i="13"/>
  <c r="K23" i="13"/>
  <c r="M23" i="13"/>
  <c r="O23" i="13"/>
  <c r="O12" i="13" s="1"/>
  <c r="Q23" i="13"/>
  <c r="V23" i="13"/>
  <c r="V12" i="13" s="1"/>
  <c r="G32" i="13"/>
  <c r="M32" i="13" s="1"/>
  <c r="I32" i="13"/>
  <c r="K32" i="13"/>
  <c r="O32" i="13"/>
  <c r="Q32" i="13"/>
  <c r="V32" i="13"/>
  <c r="G36" i="13"/>
  <c r="I36" i="13"/>
  <c r="K36" i="13"/>
  <c r="M36" i="13"/>
  <c r="O36" i="13"/>
  <c r="Q36" i="13"/>
  <c r="V36" i="13"/>
  <c r="G45" i="13"/>
  <c r="M45" i="13" s="1"/>
  <c r="I45" i="13"/>
  <c r="K45" i="13"/>
  <c r="O45" i="13"/>
  <c r="Q45" i="13"/>
  <c r="V45" i="13"/>
  <c r="G55" i="13"/>
  <c r="I55" i="13"/>
  <c r="K55" i="13"/>
  <c r="M55" i="13"/>
  <c r="O55" i="13"/>
  <c r="Q55" i="13"/>
  <c r="V55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60" i="13"/>
  <c r="M60" i="13" s="1"/>
  <c r="I60" i="13"/>
  <c r="K60" i="13"/>
  <c r="O60" i="13"/>
  <c r="Q60" i="13"/>
  <c r="V60" i="13"/>
  <c r="G62" i="13"/>
  <c r="G63" i="13"/>
  <c r="I63" i="13"/>
  <c r="I62" i="13" s="1"/>
  <c r="K63" i="13"/>
  <c r="K62" i="13" s="1"/>
  <c r="M63" i="13"/>
  <c r="M62" i="13" s="1"/>
  <c r="O63" i="13"/>
  <c r="O62" i="13" s="1"/>
  <c r="Q63" i="13"/>
  <c r="Q62" i="13" s="1"/>
  <c r="V63" i="13"/>
  <c r="G67" i="13"/>
  <c r="I67" i="13"/>
  <c r="K67" i="13"/>
  <c r="M67" i="13"/>
  <c r="O67" i="13"/>
  <c r="Q67" i="13"/>
  <c r="V67" i="13"/>
  <c r="V62" i="13" s="1"/>
  <c r="G71" i="13"/>
  <c r="I71" i="13"/>
  <c r="K71" i="13"/>
  <c r="M71" i="13"/>
  <c r="O71" i="13"/>
  <c r="Q71" i="13"/>
  <c r="V71" i="13"/>
  <c r="G75" i="13"/>
  <c r="M75" i="13" s="1"/>
  <c r="M74" i="13" s="1"/>
  <c r="I75" i="13"/>
  <c r="I74" i="13" s="1"/>
  <c r="K75" i="13"/>
  <c r="O75" i="13"/>
  <c r="Q75" i="13"/>
  <c r="V75" i="13"/>
  <c r="G78" i="13"/>
  <c r="I78" i="13"/>
  <c r="K78" i="13"/>
  <c r="K74" i="13" s="1"/>
  <c r="M78" i="13"/>
  <c r="O78" i="13"/>
  <c r="O74" i="13" s="1"/>
  <c r="Q78" i="13"/>
  <c r="Q74" i="13" s="1"/>
  <c r="V78" i="13"/>
  <c r="V74" i="13" s="1"/>
  <c r="G82" i="13"/>
  <c r="G81" i="13" s="1"/>
  <c r="I82" i="13"/>
  <c r="I81" i="13" s="1"/>
  <c r="K82" i="13"/>
  <c r="K81" i="13" s="1"/>
  <c r="M82" i="13"/>
  <c r="M81" i="13" s="1"/>
  <c r="O82" i="13"/>
  <c r="O81" i="13" s="1"/>
  <c r="Q82" i="13"/>
  <c r="Q81" i="13" s="1"/>
  <c r="V82" i="13"/>
  <c r="V81" i="13" s="1"/>
  <c r="V90" i="13"/>
  <c r="G91" i="13"/>
  <c r="M91" i="13" s="1"/>
  <c r="M90" i="13" s="1"/>
  <c r="I91" i="13"/>
  <c r="I90" i="13" s="1"/>
  <c r="K91" i="13"/>
  <c r="K90" i="13" s="1"/>
  <c r="O91" i="13"/>
  <c r="O90" i="13" s="1"/>
  <c r="Q91" i="13"/>
  <c r="Q90" i="13" s="1"/>
  <c r="V91" i="13"/>
  <c r="G100" i="13"/>
  <c r="M100" i="13" s="1"/>
  <c r="I100" i="13"/>
  <c r="I99" i="13" s="1"/>
  <c r="K100" i="13"/>
  <c r="K99" i="13" s="1"/>
  <c r="O100" i="13"/>
  <c r="Q100" i="13"/>
  <c r="V100" i="13"/>
  <c r="G102" i="13"/>
  <c r="I102" i="13"/>
  <c r="K102" i="13"/>
  <c r="M102" i="13"/>
  <c r="O102" i="13"/>
  <c r="O99" i="13" s="1"/>
  <c r="Q102" i="13"/>
  <c r="Q99" i="13" s="1"/>
  <c r="V102" i="13"/>
  <c r="G105" i="13"/>
  <c r="I105" i="13"/>
  <c r="K105" i="13"/>
  <c r="M105" i="13"/>
  <c r="O105" i="13"/>
  <c r="Q105" i="13"/>
  <c r="V105" i="13"/>
  <c r="G108" i="13"/>
  <c r="I108" i="13"/>
  <c r="K108" i="13"/>
  <c r="M108" i="13"/>
  <c r="O108" i="13"/>
  <c r="Q108" i="13"/>
  <c r="V108" i="13"/>
  <c r="G109" i="13"/>
  <c r="M109" i="13" s="1"/>
  <c r="I109" i="13"/>
  <c r="K109" i="13"/>
  <c r="O109" i="13"/>
  <c r="Q109" i="13"/>
  <c r="V109" i="13"/>
  <c r="V99" i="13" s="1"/>
  <c r="G112" i="13"/>
  <c r="M112" i="13" s="1"/>
  <c r="I112" i="13"/>
  <c r="K112" i="13"/>
  <c r="O112" i="13"/>
  <c r="Q112" i="13"/>
  <c r="V112" i="13"/>
  <c r="G114" i="13"/>
  <c r="I114" i="13"/>
  <c r="K114" i="13"/>
  <c r="M114" i="13"/>
  <c r="O114" i="13"/>
  <c r="Q114" i="13"/>
  <c r="V114" i="13"/>
  <c r="G116" i="13"/>
  <c r="I116" i="13"/>
  <c r="K116" i="13"/>
  <c r="M116" i="13"/>
  <c r="O116" i="13"/>
  <c r="Q116" i="13"/>
  <c r="V116" i="13"/>
  <c r="G120" i="13"/>
  <c r="I120" i="13"/>
  <c r="K120" i="13"/>
  <c r="M120" i="13"/>
  <c r="O120" i="13"/>
  <c r="Q120" i="13"/>
  <c r="V120" i="13"/>
  <c r="V121" i="13"/>
  <c r="G122" i="13"/>
  <c r="M122" i="13" s="1"/>
  <c r="M121" i="13" s="1"/>
  <c r="I122" i="13"/>
  <c r="I121" i="13" s="1"/>
  <c r="K122" i="13"/>
  <c r="K121" i="13" s="1"/>
  <c r="O122" i="13"/>
  <c r="O121" i="13" s="1"/>
  <c r="Q122" i="13"/>
  <c r="Q121" i="13" s="1"/>
  <c r="V122" i="13"/>
  <c r="V123" i="13"/>
  <c r="G124" i="13"/>
  <c r="M124" i="13" s="1"/>
  <c r="M123" i="13" s="1"/>
  <c r="I124" i="13"/>
  <c r="I123" i="13" s="1"/>
  <c r="K124" i="13"/>
  <c r="K123" i="13" s="1"/>
  <c r="O124" i="13"/>
  <c r="Q124" i="13"/>
  <c r="V124" i="13"/>
  <c r="G125" i="13"/>
  <c r="I125" i="13"/>
  <c r="K125" i="13"/>
  <c r="M125" i="13"/>
  <c r="O125" i="13"/>
  <c r="O123" i="13" s="1"/>
  <c r="Q125" i="13"/>
  <c r="Q123" i="13" s="1"/>
  <c r="V125" i="13"/>
  <c r="G131" i="13"/>
  <c r="I131" i="13"/>
  <c r="K131" i="13"/>
  <c r="M131" i="13"/>
  <c r="O131" i="13"/>
  <c r="Q131" i="13"/>
  <c r="V131" i="13"/>
  <c r="G132" i="13"/>
  <c r="I132" i="13"/>
  <c r="K132" i="13"/>
  <c r="G133" i="13"/>
  <c r="M133" i="13" s="1"/>
  <c r="M132" i="13" s="1"/>
  <c r="I133" i="13"/>
  <c r="K133" i="13"/>
  <c r="O133" i="13"/>
  <c r="O132" i="13" s="1"/>
  <c r="Q133" i="13"/>
  <c r="Q132" i="13" s="1"/>
  <c r="V133" i="13"/>
  <c r="V132" i="13" s="1"/>
  <c r="G134" i="13"/>
  <c r="I134" i="13"/>
  <c r="G135" i="13"/>
  <c r="I135" i="13"/>
  <c r="K135" i="13"/>
  <c r="K134" i="13" s="1"/>
  <c r="M135" i="13"/>
  <c r="O135" i="13"/>
  <c r="O134" i="13" s="1"/>
  <c r="Q135" i="13"/>
  <c r="Q134" i="13" s="1"/>
  <c r="V135" i="13"/>
  <c r="V134" i="13" s="1"/>
  <c r="G136" i="13"/>
  <c r="I136" i="13"/>
  <c r="K136" i="13"/>
  <c r="M136" i="13"/>
  <c r="O136" i="13"/>
  <c r="Q136" i="13"/>
  <c r="V136" i="13"/>
  <c r="G147" i="13"/>
  <c r="I147" i="13"/>
  <c r="K147" i="13"/>
  <c r="M147" i="13"/>
  <c r="O147" i="13"/>
  <c r="Q147" i="13"/>
  <c r="V147" i="13"/>
  <c r="G157" i="13"/>
  <c r="M157" i="13" s="1"/>
  <c r="I157" i="13"/>
  <c r="K157" i="13"/>
  <c r="O157" i="13"/>
  <c r="Q157" i="13"/>
  <c r="V157" i="13"/>
  <c r="I158" i="13"/>
  <c r="K158" i="13"/>
  <c r="G159" i="13"/>
  <c r="M159" i="13" s="1"/>
  <c r="I159" i="13"/>
  <c r="K159" i="13"/>
  <c r="O159" i="13"/>
  <c r="O158" i="13" s="1"/>
  <c r="Q159" i="13"/>
  <c r="Q158" i="13" s="1"/>
  <c r="V159" i="13"/>
  <c r="V158" i="13" s="1"/>
  <c r="G162" i="13"/>
  <c r="M162" i="13" s="1"/>
  <c r="I162" i="13"/>
  <c r="K162" i="13"/>
  <c r="O162" i="13"/>
  <c r="Q162" i="13"/>
  <c r="V162" i="13"/>
  <c r="G165" i="13"/>
  <c r="I165" i="13"/>
  <c r="K165" i="13"/>
  <c r="M165" i="13"/>
  <c r="O165" i="13"/>
  <c r="Q165" i="13"/>
  <c r="V165" i="13"/>
  <c r="G167" i="13"/>
  <c r="I167" i="13"/>
  <c r="K167" i="13"/>
  <c r="M167" i="13"/>
  <c r="O167" i="13"/>
  <c r="Q167" i="13"/>
  <c r="V167" i="13"/>
  <c r="G169" i="13"/>
  <c r="M169" i="13" s="1"/>
  <c r="I169" i="13"/>
  <c r="K169" i="13"/>
  <c r="O169" i="13"/>
  <c r="O168" i="13" s="1"/>
  <c r="Q169" i="13"/>
  <c r="Q168" i="13" s="1"/>
  <c r="V169" i="13"/>
  <c r="V168" i="13" s="1"/>
  <c r="G171" i="13"/>
  <c r="M171" i="13" s="1"/>
  <c r="I171" i="13"/>
  <c r="I168" i="13" s="1"/>
  <c r="K171" i="13"/>
  <c r="O171" i="13"/>
  <c r="Q171" i="13"/>
  <c r="V171" i="13"/>
  <c r="G176" i="13"/>
  <c r="I176" i="13"/>
  <c r="K176" i="13"/>
  <c r="M176" i="13"/>
  <c r="O176" i="13"/>
  <c r="Q176" i="13"/>
  <c r="V176" i="13"/>
  <c r="G183" i="13"/>
  <c r="I183" i="13"/>
  <c r="K183" i="13"/>
  <c r="M183" i="13"/>
  <c r="O183" i="13"/>
  <c r="Q183" i="13"/>
  <c r="V183" i="13"/>
  <c r="G185" i="13"/>
  <c r="I185" i="13"/>
  <c r="K185" i="13"/>
  <c r="M185" i="13"/>
  <c r="O185" i="13"/>
  <c r="Q185" i="13"/>
  <c r="V185" i="13"/>
  <c r="G187" i="13"/>
  <c r="M187" i="13" s="1"/>
  <c r="I187" i="13"/>
  <c r="K187" i="13"/>
  <c r="O187" i="13"/>
  <c r="Q187" i="13"/>
  <c r="V187" i="13"/>
  <c r="G189" i="13"/>
  <c r="M189" i="13" s="1"/>
  <c r="I189" i="13"/>
  <c r="K189" i="13"/>
  <c r="K168" i="13" s="1"/>
  <c r="O189" i="13"/>
  <c r="Q189" i="13"/>
  <c r="V189" i="13"/>
  <c r="G191" i="13"/>
  <c r="M191" i="13" s="1"/>
  <c r="I191" i="13"/>
  <c r="K191" i="13"/>
  <c r="O191" i="13"/>
  <c r="Q191" i="13"/>
  <c r="V191" i="13"/>
  <c r="G193" i="13"/>
  <c r="M193" i="13" s="1"/>
  <c r="I193" i="13"/>
  <c r="K193" i="13"/>
  <c r="O193" i="13"/>
  <c r="Q193" i="13"/>
  <c r="V193" i="13"/>
  <c r="O194" i="13"/>
  <c r="Q194" i="13"/>
  <c r="G195" i="13"/>
  <c r="I195" i="13"/>
  <c r="I194" i="13" s="1"/>
  <c r="K195" i="13"/>
  <c r="M195" i="13"/>
  <c r="O195" i="13"/>
  <c r="Q195" i="13"/>
  <c r="V195" i="13"/>
  <c r="V194" i="13" s="1"/>
  <c r="G200" i="13"/>
  <c r="G194" i="13" s="1"/>
  <c r="I200" i="13"/>
  <c r="K200" i="13"/>
  <c r="K194" i="13" s="1"/>
  <c r="M200" i="13"/>
  <c r="M194" i="13" s="1"/>
  <c r="O200" i="13"/>
  <c r="Q200" i="13"/>
  <c r="V200" i="13"/>
  <c r="G204" i="13"/>
  <c r="I204" i="13"/>
  <c r="K204" i="13"/>
  <c r="M204" i="13"/>
  <c r="O204" i="13"/>
  <c r="Q204" i="13"/>
  <c r="V204" i="13"/>
  <c r="G206" i="13"/>
  <c r="M206" i="13" s="1"/>
  <c r="I206" i="13"/>
  <c r="K206" i="13"/>
  <c r="O206" i="13"/>
  <c r="Q206" i="13"/>
  <c r="V206" i="13"/>
  <c r="Q207" i="13"/>
  <c r="V207" i="13"/>
  <c r="G208" i="13"/>
  <c r="M208" i="13" s="1"/>
  <c r="I208" i="13"/>
  <c r="K208" i="13"/>
  <c r="K207" i="13" s="1"/>
  <c r="O208" i="13"/>
  <c r="Q208" i="13"/>
  <c r="V208" i="13"/>
  <c r="G228" i="13"/>
  <c r="I228" i="13"/>
  <c r="I207" i="13" s="1"/>
  <c r="K228" i="13"/>
  <c r="M228" i="13"/>
  <c r="O228" i="13"/>
  <c r="O207" i="13" s="1"/>
  <c r="Q228" i="13"/>
  <c r="V228" i="13"/>
  <c r="G237" i="13"/>
  <c r="I237" i="13"/>
  <c r="K237" i="13"/>
  <c r="M237" i="13"/>
  <c r="O237" i="13"/>
  <c r="Q237" i="13"/>
  <c r="V237" i="13"/>
  <c r="G245" i="13"/>
  <c r="M245" i="13" s="1"/>
  <c r="I245" i="13"/>
  <c r="K245" i="13"/>
  <c r="O245" i="13"/>
  <c r="Q245" i="13"/>
  <c r="V245" i="13"/>
  <c r="G255" i="13"/>
  <c r="M255" i="13" s="1"/>
  <c r="I255" i="13"/>
  <c r="K255" i="13"/>
  <c r="O255" i="13"/>
  <c r="Q255" i="13"/>
  <c r="V255" i="13"/>
  <c r="G264" i="13"/>
  <c r="V264" i="13"/>
  <c r="G265" i="13"/>
  <c r="I265" i="13"/>
  <c r="I264" i="13" s="1"/>
  <c r="K265" i="13"/>
  <c r="K264" i="13" s="1"/>
  <c r="M265" i="13"/>
  <c r="M264" i="13" s="1"/>
  <c r="O265" i="13"/>
  <c r="O264" i="13" s="1"/>
  <c r="Q265" i="13"/>
  <c r="Q264" i="13" s="1"/>
  <c r="V265" i="13"/>
  <c r="G272" i="13"/>
  <c r="G271" i="13" s="1"/>
  <c r="I272" i="13"/>
  <c r="I271" i="13" s="1"/>
  <c r="K272" i="13"/>
  <c r="K271" i="13" s="1"/>
  <c r="M272" i="13"/>
  <c r="O272" i="13"/>
  <c r="Q272" i="13"/>
  <c r="V272" i="13"/>
  <c r="V271" i="13" s="1"/>
  <c r="G273" i="13"/>
  <c r="I273" i="13"/>
  <c r="K273" i="13"/>
  <c r="M273" i="13"/>
  <c r="O273" i="13"/>
  <c r="Q273" i="13"/>
  <c r="Q271" i="13" s="1"/>
  <c r="V273" i="13"/>
  <c r="G274" i="13"/>
  <c r="M274" i="13" s="1"/>
  <c r="I274" i="13"/>
  <c r="K274" i="13"/>
  <c r="O274" i="13"/>
  <c r="Q274" i="13"/>
  <c r="V274" i="13"/>
  <c r="G275" i="13"/>
  <c r="I275" i="13"/>
  <c r="K275" i="13"/>
  <c r="M275" i="13"/>
  <c r="O275" i="13"/>
  <c r="O271" i="13" s="1"/>
  <c r="Q275" i="13"/>
  <c r="V275" i="13"/>
  <c r="G276" i="13"/>
  <c r="M276" i="13" s="1"/>
  <c r="I276" i="13"/>
  <c r="K276" i="13"/>
  <c r="O276" i="13"/>
  <c r="Q276" i="13"/>
  <c r="V276" i="13"/>
  <c r="G277" i="13"/>
  <c r="I277" i="13"/>
  <c r="K277" i="13"/>
  <c r="M277" i="13"/>
  <c r="O277" i="13"/>
  <c r="G278" i="13"/>
  <c r="I278" i="13"/>
  <c r="K278" i="13"/>
  <c r="M278" i="13"/>
  <c r="O278" i="13"/>
  <c r="Q278" i="13"/>
  <c r="Q277" i="13" s="1"/>
  <c r="V278" i="13"/>
  <c r="V277" i="13" s="1"/>
  <c r="I282" i="13"/>
  <c r="K282" i="13"/>
  <c r="G283" i="13"/>
  <c r="I283" i="13"/>
  <c r="K283" i="13"/>
  <c r="M283" i="13"/>
  <c r="O283" i="13"/>
  <c r="O282" i="13" s="1"/>
  <c r="Q283" i="13"/>
  <c r="Q282" i="13" s="1"/>
  <c r="V283" i="13"/>
  <c r="V282" i="13" s="1"/>
  <c r="G285" i="13"/>
  <c r="G282" i="13" s="1"/>
  <c r="I285" i="13"/>
  <c r="K285" i="13"/>
  <c r="O285" i="13"/>
  <c r="Q285" i="13"/>
  <c r="V285" i="13"/>
  <c r="AE288" i="13"/>
  <c r="BA95" i="12"/>
  <c r="BA93" i="12"/>
  <c r="BA90" i="12"/>
  <c r="G9" i="12"/>
  <c r="M9" i="12" s="1"/>
  <c r="M8" i="12" s="1"/>
  <c r="I9" i="12"/>
  <c r="I8" i="12" s="1"/>
  <c r="K9" i="12"/>
  <c r="O9" i="12"/>
  <c r="Q9" i="12"/>
  <c r="V9" i="12"/>
  <c r="G11" i="12"/>
  <c r="I11" i="12"/>
  <c r="K11" i="12"/>
  <c r="K8" i="12" s="1"/>
  <c r="M11" i="12"/>
  <c r="O11" i="12"/>
  <c r="O8" i="12" s="1"/>
  <c r="Q11" i="12"/>
  <c r="Q8" i="12" s="1"/>
  <c r="V11" i="12"/>
  <c r="V8" i="12" s="1"/>
  <c r="G14" i="12"/>
  <c r="G13" i="12" s="1"/>
  <c r="I14" i="12"/>
  <c r="I13" i="12" s="1"/>
  <c r="K14" i="12"/>
  <c r="K13" i="12" s="1"/>
  <c r="M14" i="12"/>
  <c r="O14" i="12"/>
  <c r="O13" i="12" s="1"/>
  <c r="Q14" i="12"/>
  <c r="Q13" i="12" s="1"/>
  <c r="V14" i="12"/>
  <c r="G16" i="12"/>
  <c r="I16" i="12"/>
  <c r="K16" i="12"/>
  <c r="M16" i="12"/>
  <c r="O16" i="12"/>
  <c r="Q16" i="12"/>
  <c r="V16" i="12"/>
  <c r="V13" i="12" s="1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2" i="12"/>
  <c r="M22" i="12" s="1"/>
  <c r="I22" i="12"/>
  <c r="K22" i="12"/>
  <c r="O22" i="12"/>
  <c r="Q22" i="12"/>
  <c r="V22" i="12"/>
  <c r="G26" i="12"/>
  <c r="I26" i="12"/>
  <c r="K26" i="12"/>
  <c r="M26" i="12"/>
  <c r="O26" i="12"/>
  <c r="Q26" i="12"/>
  <c r="G27" i="12"/>
  <c r="I27" i="12"/>
  <c r="K27" i="12"/>
  <c r="M27" i="12"/>
  <c r="O27" i="12"/>
  <c r="Q27" i="12"/>
  <c r="V27" i="12"/>
  <c r="V26" i="12" s="1"/>
  <c r="G28" i="12"/>
  <c r="I28" i="12"/>
  <c r="K28" i="12"/>
  <c r="M28" i="12"/>
  <c r="G29" i="12"/>
  <c r="I29" i="12"/>
  <c r="K29" i="12"/>
  <c r="M29" i="12"/>
  <c r="O29" i="12"/>
  <c r="O28" i="12" s="1"/>
  <c r="Q29" i="12"/>
  <c r="Q28" i="12" s="1"/>
  <c r="V29" i="12"/>
  <c r="V28" i="12" s="1"/>
  <c r="G35" i="12"/>
  <c r="I35" i="12"/>
  <c r="G36" i="12"/>
  <c r="I36" i="12"/>
  <c r="K36" i="12"/>
  <c r="K35" i="12" s="1"/>
  <c r="M36" i="12"/>
  <c r="O36" i="12"/>
  <c r="O35" i="12" s="1"/>
  <c r="Q36" i="12"/>
  <c r="Q35" i="12" s="1"/>
  <c r="V36" i="12"/>
  <c r="V35" i="12" s="1"/>
  <c r="G37" i="12"/>
  <c r="I37" i="12"/>
  <c r="K37" i="12"/>
  <c r="M37" i="12"/>
  <c r="O37" i="12"/>
  <c r="Q37" i="12"/>
  <c r="V37" i="12"/>
  <c r="G47" i="12"/>
  <c r="I47" i="12"/>
  <c r="K47" i="12"/>
  <c r="M47" i="12"/>
  <c r="O47" i="12"/>
  <c r="Q47" i="12"/>
  <c r="V47" i="12"/>
  <c r="G57" i="12"/>
  <c r="I57" i="12"/>
  <c r="K57" i="12"/>
  <c r="M57" i="12"/>
  <c r="O57" i="12"/>
  <c r="Q57" i="12"/>
  <c r="V57" i="12"/>
  <c r="G67" i="12"/>
  <c r="M67" i="12" s="1"/>
  <c r="I67" i="12"/>
  <c r="K67" i="12"/>
  <c r="O67" i="12"/>
  <c r="Q67" i="12"/>
  <c r="V67" i="12"/>
  <c r="G77" i="12"/>
  <c r="I77" i="12"/>
  <c r="K77" i="12"/>
  <c r="M77" i="12"/>
  <c r="O77" i="12"/>
  <c r="Q77" i="12"/>
  <c r="V77" i="12"/>
  <c r="G78" i="12"/>
  <c r="G79" i="12"/>
  <c r="I79" i="12"/>
  <c r="I78" i="12" s="1"/>
  <c r="K79" i="12"/>
  <c r="K78" i="12" s="1"/>
  <c r="M79" i="12"/>
  <c r="M78" i="12" s="1"/>
  <c r="O79" i="12"/>
  <c r="O78" i="12" s="1"/>
  <c r="Q79" i="12"/>
  <c r="Q78" i="12" s="1"/>
  <c r="V79" i="12"/>
  <c r="V78" i="12" s="1"/>
  <c r="G81" i="12"/>
  <c r="G80" i="12" s="1"/>
  <c r="I81" i="12"/>
  <c r="I80" i="12" s="1"/>
  <c r="K81" i="12"/>
  <c r="K80" i="12" s="1"/>
  <c r="M81" i="12"/>
  <c r="O81" i="12"/>
  <c r="O80" i="12" s="1"/>
  <c r="Q81" i="12"/>
  <c r="V81" i="12"/>
  <c r="G82" i="12"/>
  <c r="I82" i="12"/>
  <c r="K82" i="12"/>
  <c r="M82" i="12"/>
  <c r="O82" i="12"/>
  <c r="Q82" i="12"/>
  <c r="Q80" i="12" s="1"/>
  <c r="V82" i="12"/>
  <c r="V80" i="12" s="1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G87" i="12"/>
  <c r="I87" i="12"/>
  <c r="K87" i="12"/>
  <c r="M87" i="12"/>
  <c r="O87" i="12"/>
  <c r="Q87" i="12"/>
  <c r="Q86" i="12" s="1"/>
  <c r="V87" i="12"/>
  <c r="V86" i="12" s="1"/>
  <c r="G91" i="12"/>
  <c r="I91" i="12"/>
  <c r="K91" i="12"/>
  <c r="G92" i="12"/>
  <c r="I92" i="12"/>
  <c r="K92" i="12"/>
  <c r="M92" i="12"/>
  <c r="O92" i="12"/>
  <c r="O91" i="12" s="1"/>
  <c r="Q92" i="12"/>
  <c r="Q91" i="12" s="1"/>
  <c r="V92" i="12"/>
  <c r="V91" i="12" s="1"/>
  <c r="G94" i="12"/>
  <c r="M94" i="12" s="1"/>
  <c r="I94" i="12"/>
  <c r="K94" i="12"/>
  <c r="O94" i="12"/>
  <c r="Q94" i="12"/>
  <c r="V94" i="12"/>
  <c r="AE97" i="12"/>
  <c r="F41" i="1" s="1"/>
  <c r="I20" i="1"/>
  <c r="I19" i="1"/>
  <c r="I18" i="1"/>
  <c r="I17" i="1"/>
  <c r="H42" i="1"/>
  <c r="I42" i="1" s="1"/>
  <c r="J28" i="1"/>
  <c r="J26" i="1"/>
  <c r="G38" i="1"/>
  <c r="F38" i="1"/>
  <c r="J23" i="1"/>
  <c r="J24" i="1"/>
  <c r="J25" i="1"/>
  <c r="J27" i="1"/>
  <c r="E24" i="1"/>
  <c r="E26" i="1"/>
  <c r="F39" i="1" l="1"/>
  <c r="F40" i="1"/>
  <c r="A26" i="1"/>
  <c r="G26" i="1"/>
  <c r="M12" i="13"/>
  <c r="M207" i="13"/>
  <c r="M168" i="13"/>
  <c r="M271" i="13"/>
  <c r="M158" i="13"/>
  <c r="M99" i="13"/>
  <c r="M134" i="13"/>
  <c r="G158" i="13"/>
  <c r="G168" i="13"/>
  <c r="AF288" i="13"/>
  <c r="G207" i="13"/>
  <c r="G123" i="13"/>
  <c r="G99" i="13"/>
  <c r="G8" i="13"/>
  <c r="G74" i="13"/>
  <c r="M285" i="13"/>
  <c r="M282" i="13" s="1"/>
  <c r="G121" i="13"/>
  <c r="G90" i="13"/>
  <c r="M91" i="12"/>
  <c r="M13" i="12"/>
  <c r="M35" i="12"/>
  <c r="M80" i="12"/>
  <c r="AF97" i="12"/>
  <c r="G8" i="12"/>
  <c r="G97" i="12" l="1"/>
  <c r="I50" i="1"/>
  <c r="F43" i="1"/>
  <c r="G40" i="1"/>
  <c r="H40" i="1" s="1"/>
  <c r="I40" i="1" s="1"/>
  <c r="G39" i="1"/>
  <c r="G41" i="1"/>
  <c r="H41" i="1" s="1"/>
  <c r="I41" i="1" s="1"/>
  <c r="G43" i="1" l="1"/>
  <c r="A25" i="1" s="1"/>
  <c r="I70" i="1"/>
  <c r="I16" i="1"/>
  <c r="I21" i="1" s="1"/>
  <c r="G23" i="1" s="1"/>
  <c r="A23" i="1" s="1"/>
  <c r="H39" i="1"/>
  <c r="H43" i="1" s="1"/>
  <c r="G28" i="1"/>
  <c r="J69" i="1" l="1"/>
  <c r="J55" i="1"/>
  <c r="J63" i="1"/>
  <c r="J57" i="1"/>
  <c r="J52" i="1"/>
  <c r="J56" i="1"/>
  <c r="J51" i="1"/>
  <c r="J68" i="1"/>
  <c r="J54" i="1"/>
  <c r="J67" i="1"/>
  <c r="J64" i="1"/>
  <c r="J60" i="1"/>
  <c r="J50" i="1"/>
  <c r="J65" i="1"/>
  <c r="J59" i="1"/>
  <c r="J61" i="1"/>
  <c r="J62" i="1"/>
  <c r="J53" i="1"/>
  <c r="J66" i="1"/>
  <c r="J58" i="1"/>
  <c r="A24" i="1"/>
  <c r="G24" i="1"/>
  <c r="A27" i="1" s="1"/>
  <c r="I39" i="1"/>
  <c r="I43" i="1" s="1"/>
  <c r="G29" i="1" l="1"/>
  <c r="G27" i="1" s="1"/>
  <c r="A29" i="1"/>
  <c r="J42" i="1"/>
  <c r="J40" i="1"/>
  <c r="J41" i="1"/>
  <c r="J39" i="1"/>
  <c r="J43" i="1" s="1"/>
  <c r="J7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E512D0D0-B12E-4876-B10D-95AE466A60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AC30FA8-5DA7-452F-B17F-E609B46351F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55D99AFD-7AE0-464F-8A80-F3ABD87543C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1F13982-5935-40C6-A0DC-6653FA1F885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<sst xmlns="http://schemas.openxmlformats.org/spreadsheetml/2006/main" count="1566" uniqueCount="410">
  <si>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</si>
  <si>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</si>
  <si>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</si>
  <si>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</si>
  <si>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</si>
  <si>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</si>
  <si>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</si>
  <si>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</si>
  <si>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</si>
  <si>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</si>
  <si>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</si>
  <si>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</si>
  <si>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</si>
  <si>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</si>
  <si>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</si>
  <si>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</si>
  <si>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</si>
  <si>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</si>
  <si>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</si>
  <si>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</si>
  <si>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</si>
  <si>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</si>
  <si>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</si>
  <si>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</si>
  <si>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</si>
  <si>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</si>
  <si>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</si>
  <si>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</si>
  <si>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</si>
  <si>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</si>
  <si>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</si>
  <si>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</si>
  <si>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</si>
  <si>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</si>
  <si>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</si>
  <si>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</si>
  <si>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</si>
  <si>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</si>
  <si>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</si>
  <si>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</si>
  <si>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</si>
  <si>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</si>
  <si>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</si>
  <si>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W109-2025</t>
  </si>
  <si>
    <t>Muzeum expozice - změna užívání</t>
  </si>
  <si>
    <t>Stavba</t>
  </si>
  <si>
    <t>SO 01</t>
  </si>
  <si>
    <t>Architektonicko-stavební řešení</t>
  </si>
  <si>
    <t>A</t>
  </si>
  <si>
    <t>Investice</t>
  </si>
  <si>
    <t>B</t>
  </si>
  <si>
    <t>Opravy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</si>
  <si>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</si>
  <si>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</si>
  <si>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</si>
  <si>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</si>
  <si>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</si>
  <si>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</si>
  <si>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</si>
  <si>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</si>
  <si>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</si>
  <si>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</si>
  <si>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</si>
  <si>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</si>
  <si>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</si>
  <si>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</si>
  <si>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</si>
  <si>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</si>
  <si>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</si>
  <si>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</si>
  <si>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</si>
  <si>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</si>
  <si>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</si>
  <si>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</si>
  <si>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</si>
  <si>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</si>
  <si>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730</t>
  </si>
  <si>
    <t>Ústřední vytápění</t>
  </si>
  <si>
    <t>766</t>
  </si>
  <si>
    <t>Konstrukce truhlářské, okna a dveře</t>
  </si>
  <si>
    <t>771</t>
  </si>
  <si>
    <t>Podlahy z dlaždic a obklady</t>
  </si>
  <si>
    <t>776</t>
  </si>
  <si>
    <t>Podlahy a stěny povlakové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</si>
  <si>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</si>
  <si>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</si>
  <si>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</si>
  <si>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</si>
  <si>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</si>
  <si>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</si>
  <si>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</si>
  <si>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</si>
  <si>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</si>
  <si>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</si>
  <si>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</si>
  <si>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</si>
  <si>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</si>
  <si>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</si>
  <si>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</si>
  <si>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</si>
  <si>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</si>
  <si>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</si>
  <si>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</si>
  <si>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</si>
  <si>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</si>
  <si>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</si>
  <si>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</si>
  <si>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</si>
  <si>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</si>
  <si>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</si>
  <si>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</si>
  <si>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</si>
  <si>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</si>
  <si>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</si>
  <si>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</si>
  <si>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</si>
  <si>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</si>
  <si>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</si>
  <si>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</si>
  <si>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</si>
  <si>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</si>
  <si>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</si>
  <si>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</si>
  <si>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340271615R00</t>
  </si>
  <si>
    <t>Zazdívka otvorů pl.do 4 m2, pórobet.tvár.,tl.15 cm</t>
  </si>
  <si>
    <t>m3</t>
  </si>
  <si>
    <t>RTS 25/ II</t>
  </si>
  <si>
    <t>Práce</t>
  </si>
  <si>
    <t>Běžná</t>
  </si>
  <si>
    <t>POL1_</t>
  </si>
  <si>
    <t>0,9*2,1*0,15</t>
  </si>
  <si>
    <t>VV</t>
  </si>
  <si>
    <t>317940911RAA</t>
  </si>
  <si>
    <t>Osazení válcovaných profilů dodatečně vysekání drážky, dodávka profilů, zapravení</t>
  </si>
  <si>
    <t>t</t>
  </si>
  <si>
    <t>Součtová</t>
  </si>
  <si>
    <t>Agregovaná položka</t>
  </si>
  <si>
    <t>POL2_</t>
  </si>
  <si>
    <t>I 100 dl. 1300 mm : 1,3*8,34/1000</t>
  </si>
  <si>
    <t>962031116R00</t>
  </si>
  <si>
    <t>Bourání příček z cihel pálených plných tl. 140 mm</t>
  </si>
  <si>
    <t>m2</t>
  </si>
  <si>
    <t>114 : 0,6*2,95</t>
  </si>
  <si>
    <t>968061125R00</t>
  </si>
  <si>
    <t>Vyvěšení dřevěných a plastových dveřních křídel pl. do 2 m2</t>
  </si>
  <si>
    <t>kus</t>
  </si>
  <si>
    <t>968072455R00</t>
  </si>
  <si>
    <t>Vybourání kovových dveřních zárubní pl. do 2 m2</t>
  </si>
  <si>
    <t>0,8*2*3</t>
  </si>
  <si>
    <t>971033621R00</t>
  </si>
  <si>
    <t>Vybourání otv. zeď cihel. pl.4 m2, tl.10 cm, MVC</t>
  </si>
  <si>
    <t>Včetně pomocného lešení o výšce podlahy do 1900 mm a pro zatížení do 1,5 kPa  (150 kg/m2).</t>
  </si>
  <si>
    <t>POP</t>
  </si>
  <si>
    <t>0,7*2,05</t>
  </si>
  <si>
    <t>971033631R00</t>
  </si>
  <si>
    <t>Vybourání otv. zeď cihel. pl.4 m2, tl.15 cm, MVC</t>
  </si>
  <si>
    <t>1,1*2,95</t>
  </si>
  <si>
    <t>1,1*2,15</t>
  </si>
  <si>
    <t>999281105R00</t>
  </si>
  <si>
    <t>Přesun hmot pro opravy a údržbu do výšky 6 m</t>
  </si>
  <si>
    <t>Přesun hmot</t>
  </si>
  <si>
    <t>POL7_</t>
  </si>
  <si>
    <t>730-001.RXX</t>
  </si>
  <si>
    <t>Výměna těles ÚT</t>
  </si>
  <si>
    <t>soub</t>
  </si>
  <si>
    <t>Vlastní</t>
  </si>
  <si>
    <t>Indiv</t>
  </si>
  <si>
    <t>- demontáž 2 kusů deskových těles ÚT vč. odvozu a likvidace</t>
  </si>
  <si>
    <t>- nutná úprava rozvodů</t>
  </si>
  <si>
    <t>- vypuštění a napuštění systému</t>
  </si>
  <si>
    <t>- zkoušky a revize</t>
  </si>
  <si>
    <t>766662811R00</t>
  </si>
  <si>
    <t>Demontáž prahů dveří 1křídlových</t>
  </si>
  <si>
    <t>766-001.RXX</t>
  </si>
  <si>
    <t>D+M dveře vnitřní dřevěné jednokřídlé 800x1970 mm vč. obložkové zárubně</t>
  </si>
  <si>
    <t>Komletní provedení a dodávka dle PD a výpidu prvků.</t>
  </si>
  <si>
    <t/>
  </si>
  <si>
    <t>- dubový práh</t>
  </si>
  <si>
    <t>- replika dubových dveří</t>
  </si>
  <si>
    <t>- barva bílá</t>
  </si>
  <si>
    <t>- kování mosazné</t>
  </si>
  <si>
    <t>- obložková zárubeeň tl. 100-150 mm</t>
  </si>
  <si>
    <t>- kování: klika-klika, zámek dózický</t>
  </si>
  <si>
    <t>1/P : 1</t>
  </si>
  <si>
    <t>766-002.RXX</t>
  </si>
  <si>
    <t>D+M dveře vnitřní dřevěné jednokřídlé 600x1970 mm vč. obložkové zárubně</t>
  </si>
  <si>
    <t>3/L : 1</t>
  </si>
  <si>
    <t>766-003.RXX</t>
  </si>
  <si>
    <t>D+M dveře vnitřní dřevěné jednokřídlé 900x1970 mm vč. obložkové zárubně</t>
  </si>
  <si>
    <t>4/P : 1</t>
  </si>
  <si>
    <t>766-004.RXX</t>
  </si>
  <si>
    <t>D+M dveře vstupní dřevěné jednokřídlé 800x1970 mm vč. obložkové zárubně, EW 30 DP3</t>
  </si>
  <si>
    <t>5/P : 1</t>
  </si>
  <si>
    <t>998766201R00</t>
  </si>
  <si>
    <t>Přesun hmot pro truhlářské konstrukce, v objektech výšky do 6 m</t>
  </si>
  <si>
    <t>M21-001.RXX</t>
  </si>
  <si>
    <t>Dopojení EZS viz samostatný položkový rozpočet</t>
  </si>
  <si>
    <t>979086213R00</t>
  </si>
  <si>
    <t>Nakládání vybouraných hmot na dopravní prostředek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</si>
  <si>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</si>
  <si>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</si>
  <si>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</si>
  <si>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</si>
  <si>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</si>
  <si>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</si>
  <si>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</si>
  <si>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</si>
  <si>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</si>
  <si>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>Poplatek za uložení suti - směs, skupina odpadu 170904</t>
  </si>
  <si>
    <t>005124010R</t>
  </si>
  <si>
    <t>Koordinační a kompletační činnost</t>
  </si>
  <si>
    <t>Soubor</t>
  </si>
  <si>
    <t>VRN</t>
  </si>
  <si>
    <t>POL99_2</t>
  </si>
  <si>
    <t>Koordinace stavebních a technologických dodávek stavby.</t>
  </si>
  <si>
    <t>Kompletační činnost (fotodokumentace, vzorkování, zkoušky, revize, průběžný úklid, uvedení dotčených ploch do původního stavu, dodržování BOZP, aj.)</t>
  </si>
  <si>
    <t>005121 R</t>
  </si>
  <si>
    <t>Zařízení staveniště</t>
  </si>
  <si>
    <t>Veškeré náklady spojené s vybudováním, provozem a odstraněním zařízení staveniště. Zabezpečení proti vniknutí nepovolaných osob.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</si>
  <si>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</si>
  <si>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</si>
  <si>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</si>
  <si>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</si>
  <si>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SUM</t>
  </si>
  <si>
    <t>Poznámky uchazeče k zadání</t>
  </si>
  <si>
    <t>POPUZIV</t>
  </si>
  <si>
    <t>- výměna 1ks těles vytápění za litinové článkové 1x 16/500/160, 1x zaslepení po demontáži tělesa</t>
  </si>
  <si>
    <t>END</t>
  </si>
  <si>
    <t>317121151RT2</t>
  </si>
  <si>
    <t xml:space="preserve">Montáž ŽB překladů do 105 cm dodatečně do rýh včetně dodávky </t>
  </si>
  <si>
    <t>340271610R00</t>
  </si>
  <si>
    <t>Zazdívka otvorů pl.do 4 m2, pórobet.tvár.,tl.10 cm</t>
  </si>
  <si>
    <t>0,7*2,1*0,1</t>
  </si>
  <si>
    <t>601011141RT3</t>
  </si>
  <si>
    <t>Omítka na stropech/podhledech štuková vápenná, vnitřní, ručně tloušťka vrstvy 4 mm</t>
  </si>
  <si>
    <t>Včetně pomocného lešení.</t>
  </si>
  <si>
    <t>105 : 3,85</t>
  </si>
  <si>
    <t>111 : 8,2</t>
  </si>
  <si>
    <t>112 : 5,04</t>
  </si>
  <si>
    <t>113 : 1,08</t>
  </si>
  <si>
    <t>114 : 10,23</t>
  </si>
  <si>
    <t>115 : 14,3</t>
  </si>
  <si>
    <t>116 : 21,9</t>
  </si>
  <si>
    <t>Mezisoučet</t>
  </si>
  <si>
    <t>601016193R00</t>
  </si>
  <si>
    <t xml:space="preserve">Penetrace hloubková stropů </t>
  </si>
  <si>
    <t>602011112R00</t>
  </si>
  <si>
    <t>Omítka na stěnách jádrová vápenocementová, ručně</t>
  </si>
  <si>
    <t>112 : (3,8+1,75)*2*1,8-0,6*1,8*2</t>
  </si>
  <si>
    <t>pod obklad kuchyň : 3</t>
  </si>
  <si>
    <t>113 : (0,8+1,4)*2*1,8-0,6*1,8</t>
  </si>
  <si>
    <t>602011141RT3</t>
  </si>
  <si>
    <t>Štuk na stěnách vápenný vnitřní, ručně tloušťka vrstvy 4 mm</t>
  </si>
  <si>
    <t>vč. ostění</t>
  </si>
  <si>
    <t>112 : (3,8+1,75)*2*(2,95-1,8)</t>
  </si>
  <si>
    <t>105 : (3,5+1,1)*2*2,95-3,5*1-0,8*2*2</t>
  </si>
  <si>
    <t>111 : (4,75+1,6)*2*2,95-0,6*2*2-0,8*2*2</t>
  </si>
  <si>
    <t>113 : (0,8+1,4)*2*(2,95-1,8)</t>
  </si>
  <si>
    <t>114 : (3,8+2,8)*2*2,95-0,8*2</t>
  </si>
  <si>
    <t>115 : (2,75+5,2)*2*2,95-0,8*2*2</t>
  </si>
  <si>
    <t>116 : (4,5+5,2)*2*2,95-0,8*2</t>
  </si>
  <si>
    <t>602031101R00</t>
  </si>
  <si>
    <t xml:space="preserve">Přilnavostní a penetrační nátěr stěn </t>
  </si>
  <si>
    <t>112 : (3,8+1,75)*2*2,95-0,6*2</t>
  </si>
  <si>
    <t>113 : (0,8+1,4)*2*2,95-0,6*2</t>
  </si>
  <si>
    <t>612433214RT3</t>
  </si>
  <si>
    <t>Omítka sanační vnitřní, sušící</t>
  </si>
  <si>
    <t>105 : 3,5*1</t>
  </si>
  <si>
    <t>612473185R00</t>
  </si>
  <si>
    <t>Příplatek za zabudované rohové lišty v ploše stěn</t>
  </si>
  <si>
    <t>612481211RT2</t>
  </si>
  <si>
    <t>Montáž výztužné sítě (perlinky) do stěrky - vnitřní stěny včetně výztužné sítě a stěrkového tmelu Baumit</t>
  </si>
  <si>
    <t>nové vyzdívky + překlad : 2*4+1</t>
  </si>
  <si>
    <t>622904121R00</t>
  </si>
  <si>
    <t>Ruční čištění ocelovým kartáčem</t>
  </si>
  <si>
    <t>631343891R00</t>
  </si>
  <si>
    <t xml:space="preserve">Penetrace hloubková </t>
  </si>
  <si>
    <t>632411110R00</t>
  </si>
  <si>
    <t>Samonivelační stěrka, ruční zpracování tl. do 10 mm</t>
  </si>
  <si>
    <t>632451011R00</t>
  </si>
  <si>
    <t>Vyrovnávací potěr ze směsi , v pásu, tl.20 mm</t>
  </si>
  <si>
    <t>648922441R00</t>
  </si>
  <si>
    <t>Osazení parapetních desek teracových</t>
  </si>
  <si>
    <t>m</t>
  </si>
  <si>
    <t>1,2*2</t>
  </si>
  <si>
    <t>0,6*3</t>
  </si>
  <si>
    <t>58387010R</t>
  </si>
  <si>
    <t>Parapet teraco desky</t>
  </si>
  <si>
    <t>SPCM</t>
  </si>
  <si>
    <t>Specifikace</t>
  </si>
  <si>
    <t>POL3_</t>
  </si>
  <si>
    <t>1,2*0,25*1,05</t>
  </si>
  <si>
    <t>0,6*0,15*3*1,05</t>
  </si>
  <si>
    <t>941955001R00</t>
  </si>
  <si>
    <t>Lešení lehké pomocné, výška podlahy do 1,2 m</t>
  </si>
  <si>
    <t>952901111R00</t>
  </si>
  <si>
    <t>Vyčištění budov o výšce podlaží do 4 m</t>
  </si>
  <si>
    <t>963016111R00</t>
  </si>
  <si>
    <t>Demontáž podhledu SDK, kovová kce., 1xoplášť.12,5 mm</t>
  </si>
  <si>
    <t>965042121RT1</t>
  </si>
  <si>
    <t xml:space="preserve">Bourání mazanin betonových tl. 10 cm, pl. 1 m2 ručně </t>
  </si>
  <si>
    <t>112 : 5,04*0,03</t>
  </si>
  <si>
    <t>113 : 1,08*0,03</t>
  </si>
  <si>
    <t>965081713RT1</t>
  </si>
  <si>
    <t>Bourání dlažeb keramických tl.10 mm, nad 1 m2 ručně, dlaždice keramické</t>
  </si>
  <si>
    <t>0,8*2*2</t>
  </si>
  <si>
    <t>0,6*2*2</t>
  </si>
  <si>
    <t>968096001R00</t>
  </si>
  <si>
    <t xml:space="preserve">Bourání parapetů plastových š. do 20 cm </t>
  </si>
  <si>
    <t>0,6+1,2+1,2+0,6*3</t>
  </si>
  <si>
    <t>978013191R00</t>
  </si>
  <si>
    <t>Otlučení omítek vnitřních stěn v rozsahu do 100 %</t>
  </si>
  <si>
    <t>978059531R00</t>
  </si>
  <si>
    <t>Odsekání vnitřních obkladů stěn nad 2 m2</t>
  </si>
  <si>
    <t>(1,75+3,8)*2*1,8-0,6*1,8*2</t>
  </si>
  <si>
    <t>1,5</t>
  </si>
  <si>
    <t>(0,8+1,4)*2*1,8-0,6*1,8</t>
  </si>
  <si>
    <t>96-001.RXX</t>
  </si>
  <si>
    <t>Demontáž kuchyňské linky vč. zařizovacích předmětů vč. odborného odpojení  úschova a zpětná montáž vč. napojení</t>
  </si>
  <si>
    <t>711212000RT4</t>
  </si>
  <si>
    <t xml:space="preserve">Penetrace podkladu pod hydroizolační hmoty včetně dodávky </t>
  </si>
  <si>
    <t>711210020RA0</t>
  </si>
  <si>
    <t>Stěrka hydroizolační těsnicí hmotou</t>
  </si>
  <si>
    <t>Nanesení hydroizolační stěrky ve dvou vrstvách. Vlepení těsnicí pásky do spoje podlaha-stěna, stěna/stěna přitlačení a uhlazení, přetažení pásky další vrstvou izolační stěrky.</t>
  </si>
  <si>
    <t>112 - stěny : (3,8+1,75)*2*0,3+5</t>
  </si>
  <si>
    <t>112 - podlaha : 5,04</t>
  </si>
  <si>
    <t>113 - podlaha : 1,08</t>
  </si>
  <si>
    <t>113 - stěny : (0,8+1,4)*2*0,5</t>
  </si>
  <si>
    <t>998711101R00</t>
  </si>
  <si>
    <t>Přesun hmot pro izolace proti vodě, v objektech výšky do 6 m</t>
  </si>
  <si>
    <t>720-001.RXX</t>
  </si>
  <si>
    <t>Zdravotechnická instalace viz samostatný položkový rozpočet</t>
  </si>
  <si>
    <t>2/L : 1</t>
  </si>
  <si>
    <t>771101210RT1</t>
  </si>
  <si>
    <t xml:space="preserve">Penetrace podkladu pod dlažby penetrační nátěr </t>
  </si>
  <si>
    <t>771575102R00</t>
  </si>
  <si>
    <t>Montáž podlah z dlaždic hladkých keramických, do tmele, 100 x 100 mm</t>
  </si>
  <si>
    <t>59760985R</t>
  </si>
  <si>
    <t>Dlaždice keramická 100 x 100 mm, dobové provedení</t>
  </si>
  <si>
    <t>6,12*1,12</t>
  </si>
  <si>
    <t>998771101R00</t>
  </si>
  <si>
    <t>Přesun hmot pro podlahy z dlaždic, v objektech výšky do 6 m</t>
  </si>
  <si>
    <t>776101101R00</t>
  </si>
  <si>
    <t>Vysávání podlahy průmyslovým vysavačem pod povlakové podlahy</t>
  </si>
  <si>
    <t>776401800R00</t>
  </si>
  <si>
    <t>Demontáž soklíků nebo lišt, pryžových nebo z PVC</t>
  </si>
  <si>
    <t>114 : (3,8+2,85+0,6)*2</t>
  </si>
  <si>
    <t>111 : (4,75+1,6)*2+(1,35+1,1)*2</t>
  </si>
  <si>
    <t>115 : (5,2+2,75)*2</t>
  </si>
  <si>
    <t>116 : (5,2+3,95+0,7)*2</t>
  </si>
  <si>
    <t>776421100R00</t>
  </si>
  <si>
    <t>Lepení podlahových soklíků z PVC a vinylu</t>
  </si>
  <si>
    <t>105 : (3,5+1,1)*2</t>
  </si>
  <si>
    <t>111 : (4,75+1,6)*2</t>
  </si>
  <si>
    <t>776511810R00</t>
  </si>
  <si>
    <t>Odstranění povlakové podlahy z PVC lepených bez podložky</t>
  </si>
  <si>
    <t>"6a" : 1,35*1,1</t>
  </si>
  <si>
    <t>776521100R00</t>
  </si>
  <si>
    <t>Lepení povlakové podlahy z pásů PVC na lepidlo</t>
  </si>
  <si>
    <t>776994111R00</t>
  </si>
  <si>
    <t>Svařování spojů povlakových pásů nebo čtverců z vinylu (PVC) na podlahách</t>
  </si>
  <si>
    <t>28342458R</t>
  </si>
  <si>
    <t xml:space="preserve">Lišta soklová měkké PVC </t>
  </si>
  <si>
    <t>RTS 25/ I</t>
  </si>
  <si>
    <t>72*1,02</t>
  </si>
  <si>
    <t>28412285R</t>
  </si>
  <si>
    <t>Podlahovina PVC tl. 2,0 mm</t>
  </si>
  <si>
    <t>3,85*1,1</t>
  </si>
  <si>
    <t>998776101R00</t>
  </si>
  <si>
    <t>Přesun hmot pro podlahy povlakové, v objektech výšky do 6 m</t>
  </si>
  <si>
    <t>781101210RT1</t>
  </si>
  <si>
    <t xml:space="preserve">Penetrace podkladu pod obklady penetrační nátěr </t>
  </si>
  <si>
    <t>včetně dodávky materiálu.</t>
  </si>
  <si>
    <t>112 : (3,8+1,75)*2*1,8</t>
  </si>
  <si>
    <t>kuchyňská linka : 3</t>
  </si>
  <si>
    <t>113 : (0,8+1,4)*2*1,8</t>
  </si>
  <si>
    <t>781475111R00</t>
  </si>
  <si>
    <t>Montáž obkladů stěn obkládačkami keramickými, do tmele, do 100 x 100 mm</t>
  </si>
  <si>
    <t>597623051R</t>
  </si>
  <si>
    <t>30,9*1,12</t>
  </si>
  <si>
    <t>998781101R00</t>
  </si>
  <si>
    <t>Přesun hmot pro obklady keramické, v objektech výšky do 6 m</t>
  </si>
  <si>
    <t>784402801R00</t>
  </si>
  <si>
    <t>Odstranění malby oškrábáním v místnosti H do 3,8 m</t>
  </si>
  <si>
    <t xml:space="preserve">stěny : </t>
  </si>
  <si>
    <t>105 : (2+1,1)*2*2,95</t>
  </si>
  <si>
    <t>(1,35+1,1)*2*2,95</t>
  </si>
  <si>
    <t>111 : (4,75+1,6)*2*2,95</t>
  </si>
  <si>
    <t>112 : (3,8+1,75)*2*0,85</t>
  </si>
  <si>
    <t>113 : (0,8+1,4)*2*2,95</t>
  </si>
  <si>
    <t>114 : (3,8+2,8)*2*2,95</t>
  </si>
  <si>
    <t>115 : (2,75+5,2)*2*2,95</t>
  </si>
  <si>
    <t>116 : (4,5+5,2)*2*2,95</t>
  </si>
  <si>
    <t xml:space="preserve">stropy : </t>
  </si>
  <si>
    <t>784491600R00</t>
  </si>
  <si>
    <t>Válečkování 1x, 2x barvy, výška do 5 m</t>
  </si>
  <si>
    <t>112 : (3,8+1,75)*2*(2,95-1,5)</t>
  </si>
  <si>
    <t>784011222RT2</t>
  </si>
  <si>
    <t>Zakrytí podlah, včetně odstranění včetně papírové lepenky</t>
  </si>
  <si>
    <t>784450010RAB</t>
  </si>
  <si>
    <t>Malba z malíř. směsí jednobarevná s bílým stropem dvojnásobná vč. penetrace</t>
  </si>
  <si>
    <t xml:space="preserve">strop : </t>
  </si>
  <si>
    <t>784450021RA0</t>
  </si>
  <si>
    <t>Malba ze směsi, penetrace 1x, barevná 2x</t>
  </si>
  <si>
    <t>M21-002.RXX</t>
  </si>
  <si>
    <t>Úprava elektroinstalace</t>
  </si>
  <si>
    <t>Kompletní provedení a dodávka dle PD a TZ.</t>
  </si>
  <si>
    <t>- posunutí vypínačů 2ks u přemístěním dveří na WC a m.č.116</t>
  </si>
  <si>
    <t>- revize</t>
  </si>
  <si>
    <t>- výměna stávajících vypínačů 8ks a zásuvek 15ks za keramické – repliky historických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</si>
</sst>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0" fontId="18" fillId="0" borderId="0" xfId="0" applyFont="1" applyAlignment="1">
      <alignment horizontal="center" vertical="top" shrinkToFit="1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0" fontId="19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0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199" t="s">
        <v>41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opLeftCell="B17" zoomScaleNormal="100" zoomScaleSheetLayoutView="75" workbookViewId="0">
      <selection activeCell="G26" sqref="G26:I26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234" t="s">
        <v>4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3">
      <c r="A2" s="2"/>
      <c r="B2" s="76" t="s">
        <v>24</v>
      </c>
      <c r="C2" s="77"/>
      <c r="D2" s="78" t="s">
        <v>43</v>
      </c>
      <c r="E2" s="240" t="s">
        <v>44</v>
      </c>
      <c r="F2" s="241"/>
      <c r="G2" s="241"/>
      <c r="H2" s="241"/>
      <c r="I2" s="241"/>
      <c r="J2" s="242"/>
      <c r="O2" s="1"/>
    </row>
    <row r="3" spans="1:15" ht="27" hidden="1" customHeight="1" x14ac:dyDescent="0.3">
      <c r="A3" s="2"/>
      <c r="B3" s="79"/>
      <c r="C3" s="77"/>
      <c r="D3" s="80"/>
      <c r="E3" s="243"/>
      <c r="F3" s="244"/>
      <c r="G3" s="244"/>
      <c r="H3" s="244"/>
      <c r="I3" s="244"/>
      <c r="J3" s="245"/>
    </row>
    <row r="4" spans="1:15" ht="23.25" customHeight="1" x14ac:dyDescent="0.3">
      <c r="A4" s="2"/>
      <c r="B4" s="81"/>
      <c r="C4" s="82"/>
      <c r="D4" s="83"/>
      <c r="E4" s="224"/>
      <c r="F4" s="224"/>
      <c r="G4" s="224"/>
      <c r="H4" s="224"/>
      <c r="I4" s="224"/>
      <c r="J4" s="225"/>
    </row>
    <row r="5" spans="1:15" ht="24" customHeight="1" x14ac:dyDescent="0.3">
      <c r="A5" s="2"/>
      <c r="B5" s="31" t="s">
        <v>23</v>
      </c>
      <c r="D5" s="228"/>
      <c r="E5" s="229"/>
      <c r="F5" s="229"/>
      <c r="G5" s="229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230"/>
      <c r="E6" s="231"/>
      <c r="F6" s="231"/>
      <c r="G6" s="231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232"/>
      <c r="F7" s="233"/>
      <c r="G7" s="233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247"/>
      <c r="E11" s="247"/>
      <c r="F11" s="247"/>
      <c r="G11" s="247"/>
      <c r="H11" s="18" t="s">
        <v>42</v>
      </c>
      <c r="I11" s="84"/>
      <c r="J11" s="8"/>
    </row>
    <row r="12" spans="1:15" ht="15.75" customHeight="1" x14ac:dyDescent="0.3">
      <c r="A12" s="2"/>
      <c r="B12" s="28"/>
      <c r="C12" s="55"/>
      <c r="D12" s="223"/>
      <c r="E12" s="223"/>
      <c r="F12" s="223"/>
      <c r="G12" s="223"/>
      <c r="H12" s="18" t="s">
        <v>36</v>
      </c>
      <c r="I12" s="84"/>
      <c r="J12" s="8"/>
    </row>
    <row r="13" spans="1:15" ht="15.75" customHeight="1" x14ac:dyDescent="0.3">
      <c r="A13" s="2"/>
      <c r="B13" s="29"/>
      <c r="C13" s="56"/>
      <c r="D13" s="85"/>
      <c r="E13" s="226"/>
      <c r="F13" s="227"/>
      <c r="G13" s="227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246"/>
      <c r="F15" s="246"/>
      <c r="G15" s="248"/>
      <c r="H15" s="248"/>
      <c r="I15" s="248" t="s">
        <v>31</v>
      </c>
      <c r="J15" s="249"/>
    </row>
    <row r="16" spans="1:15" ht="23.25" customHeight="1" x14ac:dyDescent="0.3">
      <c r="A16" s="138" t="s">
        <v>26</v>
      </c>
      <c r="B16" s="38" t="s">
        <v>26</v>
      </c>
      <c r="C16" s="62"/>
      <c r="D16" s="63"/>
      <c r="E16" s="212"/>
      <c r="F16" s="213"/>
      <c r="G16" s="212"/>
      <c r="H16" s="213"/>
      <c r="I16" s="212">
        <f>SUMIF(F50:F69,A16,I50:I69)+SUMIF(F50:F69,"PSU",I50:I69)</f>
        <v>0</v>
      </c>
      <c r="J16" s="214"/>
    </row>
    <row r="17" spans="1:10" ht="23.25" customHeight="1" x14ac:dyDescent="0.3">
      <c r="A17" s="138" t="s">
        <v>27</v>
      </c>
      <c r="B17" s="38" t="s">
        <v>27</v>
      </c>
      <c r="C17" s="62"/>
      <c r="D17" s="63"/>
      <c r="E17" s="212"/>
      <c r="F17" s="213"/>
      <c r="G17" s="212"/>
      <c r="H17" s="213"/>
      <c r="I17" s="212">
        <f>SUMIF(F50:F69,A17,I50:I69)</f>
        <v>0</v>
      </c>
      <c r="J17" s="214"/>
    </row>
    <row r="18" spans="1:10" ht="23.25" customHeight="1" x14ac:dyDescent="0.3">
      <c r="A18" s="138" t="s">
        <v>28</v>
      </c>
      <c r="B18" s="38" t="s">
        <v>28</v>
      </c>
      <c r="C18" s="62"/>
      <c r="D18" s="63"/>
      <c r="E18" s="212"/>
      <c r="F18" s="213"/>
      <c r="G18" s="212"/>
      <c r="H18" s="213"/>
      <c r="I18" s="212">
        <f>SUMIF(F50:F69,A18,I50:I69)</f>
        <v>0</v>
      </c>
      <c r="J18" s="214"/>
    </row>
    <row r="19" spans="1:10" ht="23.25" customHeight="1" x14ac:dyDescent="0.3">
      <c r="A19" s="138" t="s">
        <v>93</v>
      </c>
      <c r="B19" s="38" t="s">
        <v>29</v>
      </c>
      <c r="C19" s="62"/>
      <c r="D19" s="63"/>
      <c r="E19" s="212"/>
      <c r="F19" s="213"/>
      <c r="G19" s="212"/>
      <c r="H19" s="213"/>
      <c r="I19" s="212">
        <f>SUMIF(F50:F69,A19,I50:I69)</f>
        <v>0</v>
      </c>
      <c r="J19" s="214"/>
    </row>
    <row r="20" spans="1:10" ht="23.25" customHeight="1" x14ac:dyDescent="0.3">
      <c r="A20" s="138" t="s">
        <v>94</v>
      </c>
      <c r="B20" s="38" t="s">
        <v>30</v>
      </c>
      <c r="C20" s="62"/>
      <c r="D20" s="63"/>
      <c r="E20" s="212"/>
      <c r="F20" s="213"/>
      <c r="G20" s="212"/>
      <c r="H20" s="213"/>
      <c r="I20" s="212">
        <f>SUMIF(F50:F69,A20,I50:I69)</f>
        <v>0</v>
      </c>
      <c r="J20" s="214"/>
    </row>
    <row r="21" spans="1:10" ht="23.25" customHeight="1" x14ac:dyDescent="0.3">
      <c r="A21" s="2"/>
      <c r="B21" s="48" t="s">
        <v>31</v>
      </c>
      <c r="C21" s="64"/>
      <c r="D21" s="65"/>
      <c r="E21" s="215"/>
      <c r="F21" s="250"/>
      <c r="G21" s="215"/>
      <c r="H21" s="250"/>
      <c r="I21" s="215">
        <f>SUM(I16:J20)</f>
        <v>0</v>
      </c>
      <c r="J21" s="216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10">
        <f>+I21</f>
        <v>0</v>
      </c>
      <c r="H23" s="211"/>
      <c r="I23" s="21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8">
        <f>A23</f>
        <v>0</v>
      </c>
      <c r="H24" s="209"/>
      <c r="I24" s="20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0">
        <v>0</v>
      </c>
      <c r="H25" s="211"/>
      <c r="I25" s="21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7">
        <f>A25</f>
        <v>0</v>
      </c>
      <c r="H26" s="238"/>
      <c r="I26" s="238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9">
        <f>CenaCelkem-(ZakladDPHSni+DPHSni+ZakladDPHZakl+DPHZakl)</f>
        <v>0</v>
      </c>
      <c r="H27" s="239"/>
      <c r="I27" s="239"/>
      <c r="J27" s="41" t="str">
        <f t="shared" si="0"/>
        <v>CZK</v>
      </c>
    </row>
    <row r="28" spans="1:10" ht="27.75" hidden="1" customHeight="1" thickBot="1" x14ac:dyDescent="0.35">
      <c r="A28" s="2"/>
      <c r="B28" s="111" t="s">
        <v>25</v>
      </c>
      <c r="C28" s="112"/>
      <c r="D28" s="112"/>
      <c r="E28" s="113"/>
      <c r="F28" s="114"/>
      <c r="G28" s="218">
        <f>ZakladDPHSniVypocet+ZakladDPHZaklVypocet</f>
        <v>0</v>
      </c>
      <c r="H28" s="218"/>
      <c r="I28" s="218"/>
      <c r="J28" s="115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17">
        <f>A27</f>
        <v>0</v>
      </c>
      <c r="H29" s="217"/>
      <c r="I29" s="217"/>
      <c r="J29" s="118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219"/>
      <c r="E34" s="220"/>
      <c r="G34" s="221"/>
      <c r="H34" s="222"/>
      <c r="I34" s="222"/>
      <c r="J34" s="25"/>
    </row>
    <row r="35" spans="1:10" ht="12.75" customHeight="1" x14ac:dyDescent="0.3">
      <c r="A35" s="2"/>
      <c r="B35" s="2"/>
      <c r="D35" s="207" t="s">
        <v>2</v>
      </c>
      <c r="E35" s="20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3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3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3">
      <c r="A39" s="87">
        <v>1</v>
      </c>
      <c r="B39" s="97" t="s">
        <v>45</v>
      </c>
      <c r="C39" s="202"/>
      <c r="D39" s="202"/>
      <c r="E39" s="202"/>
      <c r="F39" s="98">
        <f>'SO 01 A Pol'!AE97+'SO 01 B Pol'!AE288</f>
        <v>0</v>
      </c>
      <c r="G39" s="99">
        <f>'SO 01 A Pol'!AF97+'SO 01 B Pol'!AF288</f>
        <v>0</v>
      </c>
      <c r="H39" s="100">
        <f>(F39*SazbaDPH1/100)+(G39*SazbaDPH2/100)</f>
        <v>0</v>
      </c>
      <c r="I39" s="100">
        <f>F39+G39+H39</f>
        <v>0</v>
      </c>
      <c r="J39" s="101" t="str">
        <f>IF(_xlfn.SINGLE(CenaCelkemVypocet)=0,"",I39/_xlfn.SINGLE(CenaCelkemVypocet)*100)</f>
        <v/>
      </c>
    </row>
    <row r="40" spans="1:10" ht="25.5" customHeight="1" x14ac:dyDescent="0.3">
      <c r="A40" s="87">
        <v>2</v>
      </c>
      <c r="B40" s="102" t="s">
        <v>46</v>
      </c>
      <c r="C40" s="203" t="s">
        <v>47</v>
      </c>
      <c r="D40" s="203"/>
      <c r="E40" s="203"/>
      <c r="F40" s="103">
        <f>'SO 01 A Pol'!AE97+'SO 01 B Pol'!AE288</f>
        <v>0</v>
      </c>
      <c r="G40" s="104">
        <f>'SO 01 A Pol'!AF97+'SO 01 B Pol'!AF288</f>
        <v>0</v>
      </c>
      <c r="H40" s="104">
        <f>(F40*SazbaDPH1/100)+(G40*SazbaDPH2/100)</f>
        <v>0</v>
      </c>
      <c r="I40" s="104">
        <f>F40+G40+H40</f>
        <v>0</v>
      </c>
      <c r="J40" s="105" t="str">
        <f>IF(_xlfn.SINGLE(CenaCelkemVypocet)=0,"",I40/_xlfn.SINGLE(CenaCelkemVypocet)*100)</f>
        <v/>
      </c>
    </row>
    <row r="41" spans="1:10" ht="25.5" customHeight="1" x14ac:dyDescent="0.3">
      <c r="A41" s="87">
        <v>3</v>
      </c>
      <c r="B41" s="106" t="s">
        <v>48</v>
      </c>
      <c r="C41" s="202" t="s">
        <v>49</v>
      </c>
      <c r="D41" s="202"/>
      <c r="E41" s="202"/>
      <c r="F41" s="107">
        <f>'SO 01 A Pol'!AE97</f>
        <v>0</v>
      </c>
      <c r="G41" s="100">
        <f>'SO 01 A Pol'!AF97</f>
        <v>0</v>
      </c>
      <c r="H41" s="100">
        <f>(F41*SazbaDPH1/100)+(G41*SazbaDPH2/100)</f>
        <v>0</v>
      </c>
      <c r="I41" s="100">
        <f>F41+G41+H41</f>
        <v>0</v>
      </c>
      <c r="J41" s="101" t="str">
        <f>IF(_xlfn.SINGLE(CenaCelkemVypocet)=0,"",I41/_xlfn.SINGLE(CenaCelkemVypocet)*100)</f>
        <v/>
      </c>
    </row>
    <row r="42" spans="1:10" ht="25.5" customHeight="1" x14ac:dyDescent="0.3">
      <c r="A42" s="87">
        <v>3</v>
      </c>
      <c r="B42" s="106" t="s">
        <v>50</v>
      </c>
      <c r="C42" s="202" t="s">
        <v>51</v>
      </c>
      <c r="D42" s="202"/>
      <c r="E42" s="202"/>
      <c r="F42" s="107">
        <f>'SO 01 B Pol'!AE288</f>
        <v>0</v>
      </c>
      <c r="G42" s="100">
        <f>'SO 01 B Pol'!AF288</f>
        <v>0</v>
      </c>
      <c r="H42" s="100">
        <f>(F42*SazbaDPH1/100)+(G42*SazbaDPH2/100)</f>
        <v>0</v>
      </c>
      <c r="I42" s="100">
        <f>F42+G42+H42</f>
        <v>0</v>
      </c>
      <c r="J42" s="101" t="str">
        <f>IF(_xlfn.SINGLE(CenaCelkemVypocet)=0,"",I42/_xlfn.SINGLE(CenaCelkemVypocet)*100)</f>
        <v/>
      </c>
    </row>
    <row r="43" spans="1:10" ht="25.5" customHeight="1" x14ac:dyDescent="0.3">
      <c r="A43" s="87"/>
      <c r="B43" s="204" t="s">
        <v>52</v>
      </c>
      <c r="C43" s="205"/>
      <c r="D43" s="205"/>
      <c r="E43" s="206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09">
        <f>SUMIF(A39:A42,"=1",I39:I42)</f>
        <v>0</v>
      </c>
      <c r="J43" s="110">
        <f>SUMIF(A39:A42,"=1",J39:J42)</f>
        <v>0</v>
      </c>
    </row>
    <row r="47" spans="1:10" ht="15.45" x14ac:dyDescent="0.4">
      <c r="B47" s="119" t="s">
        <v>54</v>
      </c>
    </row>
    <row r="49" spans="1:10" ht="25.5" customHeight="1" x14ac:dyDescent="0.3">
      <c r="A49" s="121"/>
      <c r="B49" s="124" t="s">
        <v>18</v>
      </c>
      <c r="C49" s="124" t="s">
        <v>6</v>
      </c>
      <c r="D49" s="125"/>
      <c r="E49" s="125"/>
      <c r="F49" s="126" t="s">
        <v>55</v>
      </c>
      <c r="G49" s="126"/>
      <c r="H49" s="126"/>
      <c r="I49" s="126" t="s">
        <v>31</v>
      </c>
      <c r="J49" s="126" t="s">
        <v>0</v>
      </c>
    </row>
    <row r="50" spans="1:10" ht="36.75" customHeight="1" x14ac:dyDescent="0.3">
      <c r="A50" s="122"/>
      <c r="B50" s="127" t="s">
        <v>56</v>
      </c>
      <c r="C50" s="200" t="s">
        <v>57</v>
      </c>
      <c r="D50" s="201"/>
      <c r="E50" s="201"/>
      <c r="F50" s="134" t="s">
        <v>26</v>
      </c>
      <c r="G50" s="135"/>
      <c r="H50" s="135"/>
      <c r="I50" s="135">
        <f>'SO 01 A Pol'!G8+'SO 01 B Pol'!G8</f>
        <v>0</v>
      </c>
      <c r="J50" s="131" t="str">
        <f>IF(I70=0,"",I50/I70*100)</f>
        <v/>
      </c>
    </row>
    <row r="51" spans="1:10" ht="36.75" customHeight="1" x14ac:dyDescent="0.3">
      <c r="A51" s="122"/>
      <c r="B51" s="127" t="s">
        <v>58</v>
      </c>
      <c r="C51" s="200" t="s">
        <v>59</v>
      </c>
      <c r="D51" s="201"/>
      <c r="E51" s="201"/>
      <c r="F51" s="134" t="s">
        <v>26</v>
      </c>
      <c r="G51" s="135"/>
      <c r="H51" s="135"/>
      <c r="I51" s="135">
        <f>'SO 01 B Pol'!G12</f>
        <v>0</v>
      </c>
      <c r="J51" s="131" t="str">
        <f>IF(I70=0,"",I51/I70*100)</f>
        <v/>
      </c>
    </row>
    <row r="52" spans="1:10" ht="36.75" customHeight="1" x14ac:dyDescent="0.3">
      <c r="A52" s="122"/>
      <c r="B52" s="127" t="s">
        <v>60</v>
      </c>
      <c r="C52" s="200" t="s">
        <v>61</v>
      </c>
      <c r="D52" s="201"/>
      <c r="E52" s="201"/>
      <c r="F52" s="134" t="s">
        <v>26</v>
      </c>
      <c r="G52" s="135"/>
      <c r="H52" s="135"/>
      <c r="I52" s="135">
        <f>'SO 01 B Pol'!G62</f>
        <v>0</v>
      </c>
      <c r="J52" s="131" t="str">
        <f>IF(I70=0,"",I52/I70*100)</f>
        <v/>
      </c>
    </row>
    <row r="53" spans="1:10" ht="36.75" customHeight="1" x14ac:dyDescent="0.3">
      <c r="A53" s="122"/>
      <c r="B53" s="127" t="s">
        <v>62</v>
      </c>
      <c r="C53" s="200" t="s">
        <v>63</v>
      </c>
      <c r="D53" s="201"/>
      <c r="E53" s="201"/>
      <c r="F53" s="134" t="s">
        <v>26</v>
      </c>
      <c r="G53" s="135"/>
      <c r="H53" s="135"/>
      <c r="I53" s="135">
        <f>'SO 01 B Pol'!G74</f>
        <v>0</v>
      </c>
      <c r="J53" s="131" t="str">
        <f>IF(I70=0,"",I53/I70*100)</f>
        <v/>
      </c>
    </row>
    <row r="54" spans="1:10" ht="36.75" customHeight="1" x14ac:dyDescent="0.3">
      <c r="A54" s="122"/>
      <c r="B54" s="127" t="s">
        <v>64</v>
      </c>
      <c r="C54" s="200" t="s">
        <v>65</v>
      </c>
      <c r="D54" s="201"/>
      <c r="E54" s="201"/>
      <c r="F54" s="134" t="s">
        <v>26</v>
      </c>
      <c r="G54" s="135"/>
      <c r="H54" s="135"/>
      <c r="I54" s="135">
        <f>'SO 01 B Pol'!G81</f>
        <v>0</v>
      </c>
      <c r="J54" s="131" t="str">
        <f>IF(I70=0,"",I54/I70*100)</f>
        <v/>
      </c>
    </row>
    <row r="55" spans="1:10" ht="36.75" customHeight="1" x14ac:dyDescent="0.3">
      <c r="A55" s="122"/>
      <c r="B55" s="127" t="s">
        <v>66</v>
      </c>
      <c r="C55" s="200" t="s">
        <v>67</v>
      </c>
      <c r="D55" s="201"/>
      <c r="E55" s="201"/>
      <c r="F55" s="134" t="s">
        <v>26</v>
      </c>
      <c r="G55" s="135"/>
      <c r="H55" s="135"/>
      <c r="I55" s="135">
        <f>'SO 01 B Pol'!G90</f>
        <v>0</v>
      </c>
      <c r="J55" s="131" t="str">
        <f>IF(I70=0,"",I55/I70*100)</f>
        <v/>
      </c>
    </row>
    <row r="56" spans="1:10" ht="36.75" customHeight="1" x14ac:dyDescent="0.3">
      <c r="A56" s="122"/>
      <c r="B56" s="127" t="s">
        <v>68</v>
      </c>
      <c r="C56" s="200" t="s">
        <v>69</v>
      </c>
      <c r="D56" s="201"/>
      <c r="E56" s="201"/>
      <c r="F56" s="134" t="s">
        <v>26</v>
      </c>
      <c r="G56" s="135"/>
      <c r="H56" s="135"/>
      <c r="I56" s="135">
        <f>'SO 01 A Pol'!G13+'SO 01 B Pol'!G99</f>
        <v>0</v>
      </c>
      <c r="J56" s="131" t="str">
        <f>IF(I70=0,"",I56/I70*100)</f>
        <v/>
      </c>
    </row>
    <row r="57" spans="1:10" ht="36.75" customHeight="1" x14ac:dyDescent="0.3">
      <c r="A57" s="122"/>
      <c r="B57" s="127" t="s">
        <v>70</v>
      </c>
      <c r="C57" s="200" t="s">
        <v>71</v>
      </c>
      <c r="D57" s="201"/>
      <c r="E57" s="201"/>
      <c r="F57" s="134" t="s">
        <v>26</v>
      </c>
      <c r="G57" s="135"/>
      <c r="H57" s="135"/>
      <c r="I57" s="135">
        <f>'SO 01 A Pol'!G26+'SO 01 B Pol'!G121</f>
        <v>0</v>
      </c>
      <c r="J57" s="131" t="str">
        <f>IF(I70=0,"",I57/I70*100)</f>
        <v/>
      </c>
    </row>
    <row r="58" spans="1:10" ht="36.75" customHeight="1" x14ac:dyDescent="0.3">
      <c r="A58" s="122"/>
      <c r="B58" s="127" t="s">
        <v>72</v>
      </c>
      <c r="C58" s="200" t="s">
        <v>73</v>
      </c>
      <c r="D58" s="201"/>
      <c r="E58" s="201"/>
      <c r="F58" s="134" t="s">
        <v>27</v>
      </c>
      <c r="G58" s="135"/>
      <c r="H58" s="135"/>
      <c r="I58" s="135">
        <f>'SO 01 B Pol'!G123</f>
        <v>0</v>
      </c>
      <c r="J58" s="131" t="str">
        <f>IF(I70=0,"",I58/I70*100)</f>
        <v/>
      </c>
    </row>
    <row r="59" spans="1:10" ht="36.75" customHeight="1" x14ac:dyDescent="0.3">
      <c r="A59" s="122"/>
      <c r="B59" s="127" t="s">
        <v>74</v>
      </c>
      <c r="C59" s="200" t="s">
        <v>75</v>
      </c>
      <c r="D59" s="201"/>
      <c r="E59" s="201"/>
      <c r="F59" s="134" t="s">
        <v>27</v>
      </c>
      <c r="G59" s="135"/>
      <c r="H59" s="135"/>
      <c r="I59" s="135">
        <f>'SO 01 B Pol'!G132</f>
        <v>0</v>
      </c>
      <c r="J59" s="131" t="str">
        <f>IF(I70=0,"",I59/I70*100)</f>
        <v/>
      </c>
    </row>
    <row r="60" spans="1:10" ht="36.75" customHeight="1" x14ac:dyDescent="0.3">
      <c r="A60" s="122"/>
      <c r="B60" s="127" t="s">
        <v>76</v>
      </c>
      <c r="C60" s="200" t="s">
        <v>77</v>
      </c>
      <c r="D60" s="201"/>
      <c r="E60" s="201"/>
      <c r="F60" s="134" t="s">
        <v>27</v>
      </c>
      <c r="G60" s="135"/>
      <c r="H60" s="135"/>
      <c r="I60" s="135">
        <f>'SO 01 A Pol'!G28</f>
        <v>0</v>
      </c>
      <c r="J60" s="131" t="str">
        <f>IF(I70=0,"",I60/I70*100)</f>
        <v/>
      </c>
    </row>
    <row r="61" spans="1:10" ht="36.75" customHeight="1" x14ac:dyDescent="0.3">
      <c r="A61" s="122"/>
      <c r="B61" s="127" t="s">
        <v>78</v>
      </c>
      <c r="C61" s="200" t="s">
        <v>79</v>
      </c>
      <c r="D61" s="201"/>
      <c r="E61" s="201"/>
      <c r="F61" s="134" t="s">
        <v>27</v>
      </c>
      <c r="G61" s="135"/>
      <c r="H61" s="135"/>
      <c r="I61" s="135">
        <f>'SO 01 A Pol'!G35+'SO 01 B Pol'!G134</f>
        <v>0</v>
      </c>
      <c r="J61" s="131" t="str">
        <f>IF(I70=0,"",I61/I70*100)</f>
        <v/>
      </c>
    </row>
    <row r="62" spans="1:10" ht="36.75" customHeight="1" x14ac:dyDescent="0.3">
      <c r="A62" s="122"/>
      <c r="B62" s="127" t="s">
        <v>80</v>
      </c>
      <c r="C62" s="200" t="s">
        <v>81</v>
      </c>
      <c r="D62" s="201"/>
      <c r="E62" s="201"/>
      <c r="F62" s="134" t="s">
        <v>27</v>
      </c>
      <c r="G62" s="135"/>
      <c r="H62" s="135"/>
      <c r="I62" s="135">
        <f>'SO 01 B Pol'!G158</f>
        <v>0</v>
      </c>
      <c r="J62" s="131" t="str">
        <f>IF(I70=0,"",I62/I70*100)</f>
        <v/>
      </c>
    </row>
    <row r="63" spans="1:10" ht="36.75" customHeight="1" x14ac:dyDescent="0.3">
      <c r="A63" s="122"/>
      <c r="B63" s="127" t="s">
        <v>82</v>
      </c>
      <c r="C63" s="200" t="s">
        <v>83</v>
      </c>
      <c r="D63" s="201"/>
      <c r="E63" s="201"/>
      <c r="F63" s="134" t="s">
        <v>27</v>
      </c>
      <c r="G63" s="135"/>
      <c r="H63" s="135"/>
      <c r="I63" s="135">
        <f>'SO 01 B Pol'!G168</f>
        <v>0</v>
      </c>
      <c r="J63" s="131" t="str">
        <f>IF(I70=0,"",I63/I70*100)</f>
        <v/>
      </c>
    </row>
    <row r="64" spans="1:10" ht="36.75" customHeight="1" x14ac:dyDescent="0.3">
      <c r="A64" s="122"/>
      <c r="B64" s="127" t="s">
        <v>84</v>
      </c>
      <c r="C64" s="200" t="s">
        <v>85</v>
      </c>
      <c r="D64" s="201"/>
      <c r="E64" s="201"/>
      <c r="F64" s="134" t="s">
        <v>27</v>
      </c>
      <c r="G64" s="135"/>
      <c r="H64" s="135"/>
      <c r="I64" s="135">
        <f>'SO 01 B Pol'!G194</f>
        <v>0</v>
      </c>
      <c r="J64" s="131" t="str">
        <f>IF(I70=0,"",I64/I70*100)</f>
        <v/>
      </c>
    </row>
    <row r="65" spans="1:10" ht="36.75" customHeight="1" x14ac:dyDescent="0.3">
      <c r="A65" s="122"/>
      <c r="B65" s="127" t="s">
        <v>86</v>
      </c>
      <c r="C65" s="200" t="s">
        <v>87</v>
      </c>
      <c r="D65" s="201"/>
      <c r="E65" s="201"/>
      <c r="F65" s="134" t="s">
        <v>27</v>
      </c>
      <c r="G65" s="135"/>
      <c r="H65" s="135"/>
      <c r="I65" s="135">
        <f>'SO 01 B Pol'!G207</f>
        <v>0</v>
      </c>
      <c r="J65" s="131" t="str">
        <f>IF(I70=0,"",I65/I70*100)</f>
        <v/>
      </c>
    </row>
    <row r="66" spans="1:10" ht="36.75" customHeight="1" x14ac:dyDescent="0.3">
      <c r="A66" s="122"/>
      <c r="B66" s="127" t="s">
        <v>88</v>
      </c>
      <c r="C66" s="200" t="s">
        <v>89</v>
      </c>
      <c r="D66" s="201"/>
      <c r="E66" s="201"/>
      <c r="F66" s="134" t="s">
        <v>28</v>
      </c>
      <c r="G66" s="135"/>
      <c r="H66" s="135"/>
      <c r="I66" s="135">
        <f>'SO 01 A Pol'!G78+'SO 01 B Pol'!G264</f>
        <v>0</v>
      </c>
      <c r="J66" s="131" t="str">
        <f>IF(I70=0,"",I66/I70*100)</f>
        <v/>
      </c>
    </row>
    <row r="67" spans="1:10" ht="36.75" customHeight="1" x14ac:dyDescent="0.3">
      <c r="A67" s="122"/>
      <c r="B67" s="127" t="s">
        <v>90</v>
      </c>
      <c r="C67" s="200" t="s">
        <v>91</v>
      </c>
      <c r="D67" s="201"/>
      <c r="E67" s="201"/>
      <c r="F67" s="134" t="s">
        <v>92</v>
      </c>
      <c r="G67" s="135"/>
      <c r="H67" s="135"/>
      <c r="I67" s="135">
        <f>'SO 01 A Pol'!G80+'SO 01 B Pol'!G271</f>
        <v>0</v>
      </c>
      <c r="J67" s="131" t="str">
        <f>IF(I70=0,"",I67/I70*100)</f>
        <v/>
      </c>
    </row>
    <row r="68" spans="1:10" ht="36.75" customHeight="1" x14ac:dyDescent="0.3">
      <c r="A68" s="122"/>
      <c r="B68" s="127" t="s">
        <v>93</v>
      </c>
      <c r="C68" s="200" t="s">
        <v>29</v>
      </c>
      <c r="D68" s="201"/>
      <c r="E68" s="201"/>
      <c r="F68" s="134" t="s">
        <v>93</v>
      </c>
      <c r="G68" s="135"/>
      <c r="H68" s="135"/>
      <c r="I68" s="135">
        <f>'SO 01 A Pol'!G86+'SO 01 B Pol'!G277</f>
        <v>0</v>
      </c>
      <c r="J68" s="131" t="str">
        <f>IF(I70=0,"",I68/I70*100)</f>
        <v/>
      </c>
    </row>
    <row r="69" spans="1:10" ht="36.75" customHeight="1" x14ac:dyDescent="0.3">
      <c r="A69" s="122"/>
      <c r="B69" s="127" t="s">
        <v>94</v>
      </c>
      <c r="C69" s="200" t="s">
        <v>30</v>
      </c>
      <c r="D69" s="201"/>
      <c r="E69" s="201"/>
      <c r="F69" s="134" t="s">
        <v>94</v>
      </c>
      <c r="G69" s="135"/>
      <c r="H69" s="135"/>
      <c r="I69" s="135">
        <f>'SO 01 A Pol'!G91+'SO 01 B Pol'!G282</f>
        <v>0</v>
      </c>
      <c r="J69" s="131" t="str">
        <f>IF(I70=0,"",I69/I70*100)</f>
        <v/>
      </c>
    </row>
    <row r="70" spans="1:10" ht="25.5" customHeight="1" x14ac:dyDescent="0.3">
      <c r="A70" s="123"/>
      <c r="B70" s="128" t="s">
        <v>1</v>
      </c>
      <c r="C70" s="129"/>
      <c r="D70" s="130"/>
      <c r="E70" s="130"/>
      <c r="F70" s="136"/>
      <c r="G70" s="137"/>
      <c r="H70" s="137"/>
      <c r="I70" s="137">
        <f>SUM(I50:I69)</f>
        <v>0</v>
      </c>
      <c r="J70" s="132">
        <f>SUM(J50:J69)</f>
        <v>0</v>
      </c>
    </row>
    <row r="71" spans="1:10" x14ac:dyDescent="0.3">
      <c r="F71" s="86"/>
      <c r="G71" s="86"/>
      <c r="H71" s="86"/>
      <c r="I71" s="86"/>
      <c r="J71" s="133"/>
    </row>
    <row r="72" spans="1:10" x14ac:dyDescent="0.3">
      <c r="F72" s="86"/>
      <c r="G72" s="86"/>
      <c r="H72" s="86"/>
      <c r="I72" s="86"/>
      <c r="J72" s="133"/>
    </row>
    <row r="73" spans="1:10" x14ac:dyDescent="0.3">
      <c r="F73" s="86"/>
      <c r="G73" s="86"/>
      <c r="H73" s="86"/>
      <c r="I73" s="86"/>
      <c r="J73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251" t="s">
        <v>7</v>
      </c>
      <c r="B1" s="251"/>
      <c r="C1" s="252"/>
      <c r="D1" s="251"/>
      <c r="E1" s="251"/>
      <c r="F1" s="251"/>
      <c r="G1" s="251"/>
    </row>
    <row r="2" spans="1:7" ht="25" customHeight="1" x14ac:dyDescent="0.3">
      <c r="A2" s="50" t="s">
        <v>8</v>
      </c>
      <c r="B2" s="49"/>
      <c r="C2" s="253"/>
      <c r="D2" s="253"/>
      <c r="E2" s="253"/>
      <c r="F2" s="253"/>
      <c r="G2" s="254"/>
    </row>
    <row r="3" spans="1:7" ht="25" customHeight="1" x14ac:dyDescent="0.3">
      <c r="A3" s="50" t="s">
        <v>9</v>
      </c>
      <c r="B3" s="49"/>
      <c r="C3" s="253"/>
      <c r="D3" s="253"/>
      <c r="E3" s="253"/>
      <c r="F3" s="253"/>
      <c r="G3" s="254"/>
    </row>
    <row r="4" spans="1:7" ht="25" customHeight="1" x14ac:dyDescent="0.3">
      <c r="A4" s="50" t="s">
        <v>10</v>
      </c>
      <c r="B4" s="49"/>
      <c r="C4" s="253"/>
      <c r="D4" s="253"/>
      <c r="E4" s="253"/>
      <c r="F4" s="253"/>
      <c r="G4" s="254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54275-FC62-4554-B1A8-B840B9AFF4EA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45" outlineLevelRow="3" x14ac:dyDescent="0.3"/>
  <cols>
    <col min="1" max="1" width="3.3828125" customWidth="1"/>
    <col min="2" max="2" width="12.53515625" style="120" customWidth="1"/>
    <col min="3" max="3" width="38.23046875" style="120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259" t="s">
        <v>7</v>
      </c>
      <c r="B1" s="259"/>
      <c r="C1" s="259"/>
      <c r="D1" s="259"/>
      <c r="E1" s="259"/>
      <c r="F1" s="259"/>
      <c r="G1" s="259"/>
      <c r="AG1" t="s">
        <v>95</v>
      </c>
    </row>
    <row r="2" spans="1:60" ht="25" customHeight="1" x14ac:dyDescent="0.3">
      <c r="A2" s="50" t="s">
        <v>8</v>
      </c>
      <c r="B2" s="49" t="s">
        <v>43</v>
      </c>
      <c r="C2" s="260" t="s">
        <v>44</v>
      </c>
      <c r="D2" s="261"/>
      <c r="E2" s="261"/>
      <c r="F2" s="261"/>
      <c r="G2" s="262"/>
      <c r="AG2" t="s">
        <v>96</v>
      </c>
    </row>
    <row r="3" spans="1:60" ht="25" customHeight="1" x14ac:dyDescent="0.3">
      <c r="A3" s="50" t="s">
        <v>9</v>
      </c>
      <c r="B3" s="49" t="s">
        <v>46</v>
      </c>
      <c r="C3" s="260" t="s">
        <v>47</v>
      </c>
      <c r="D3" s="261"/>
      <c r="E3" s="261"/>
      <c r="F3" s="261"/>
      <c r="G3" s="262"/>
      <c r="AC3" s="120" t="s">
        <v>96</v>
      </c>
      <c r="AG3" t="s">
        <v>97</v>
      </c>
    </row>
    <row r="4" spans="1:60" ht="25" customHeight="1" x14ac:dyDescent="0.3">
      <c r="A4" s="139" t="s">
        <v>10</v>
      </c>
      <c r="B4" s="140" t="s">
        <v>48</v>
      </c>
      <c r="C4" s="263" t="s">
        <v>49</v>
      </c>
      <c r="D4" s="264"/>
      <c r="E4" s="264"/>
      <c r="F4" s="264"/>
      <c r="G4" s="265"/>
      <c r="AG4" t="s">
        <v>98</v>
      </c>
    </row>
    <row r="5" spans="1:60" x14ac:dyDescent="0.3">
      <c r="D5" s="10"/>
    </row>
    <row r="6" spans="1:60" ht="37.299999999999997" x14ac:dyDescent="0.3">
      <c r="A6" s="142" t="s">
        <v>99</v>
      </c>
      <c r="B6" s="144" t="s">
        <v>100</v>
      </c>
      <c r="C6" s="144" t="s">
        <v>101</v>
      </c>
      <c r="D6" s="143" t="s">
        <v>102</v>
      </c>
      <c r="E6" s="142" t="s">
        <v>103</v>
      </c>
      <c r="F6" s="141" t="s">
        <v>104</v>
      </c>
      <c r="G6" s="142" t="s">
        <v>31</v>
      </c>
      <c r="H6" s="145" t="s">
        <v>32</v>
      </c>
      <c r="I6" s="145" t="s">
        <v>105</v>
      </c>
      <c r="J6" s="145" t="s">
        <v>33</v>
      </c>
      <c r="K6" s="145" t="s">
        <v>106</v>
      </c>
      <c r="L6" s="145" t="s">
        <v>107</v>
      </c>
      <c r="M6" s="145" t="s">
        <v>108</v>
      </c>
      <c r="N6" s="145" t="s">
        <v>109</v>
      </c>
      <c r="O6" s="145" t="s">
        <v>110</v>
      </c>
      <c r="P6" s="145" t="s">
        <v>111</v>
      </c>
      <c r="Q6" s="145" t="s">
        <v>112</v>
      </c>
      <c r="R6" s="145" t="s">
        <v>113</v>
      </c>
      <c r="S6" s="145" t="s">
        <v>114</v>
      </c>
      <c r="T6" s="145" t="s">
        <v>115</v>
      </c>
      <c r="U6" s="145" t="s">
        <v>116</v>
      </c>
      <c r="V6" s="145" t="s">
        <v>117</v>
      </c>
      <c r="W6" s="145" t="s">
        <v>118</v>
      </c>
      <c r="X6" s="145" t="s">
        <v>119</v>
      </c>
      <c r="Y6" s="145" t="s">
        <v>120</v>
      </c>
    </row>
    <row r="7" spans="1:60" hidden="1" x14ac:dyDescent="0.3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3">
      <c r="A8" s="166" t="s">
        <v>121</v>
      </c>
      <c r="B8" s="167" t="s">
        <v>56</v>
      </c>
      <c r="C8" s="187" t="s">
        <v>57</v>
      </c>
      <c r="D8" s="168"/>
      <c r="E8" s="169"/>
      <c r="F8" s="170"/>
      <c r="G8" s="171">
        <f>SUMIF(AG9:AG12,"&lt;&gt;NOR",G9:G12)</f>
        <v>0</v>
      </c>
      <c r="H8" s="165"/>
      <c r="I8" s="165">
        <f>SUM(I9:I12)</f>
        <v>0</v>
      </c>
      <c r="J8" s="165"/>
      <c r="K8" s="165">
        <f>SUM(K9:K12)</f>
        <v>0</v>
      </c>
      <c r="L8" s="165"/>
      <c r="M8" s="165">
        <f>SUM(M9:M12)</f>
        <v>0</v>
      </c>
      <c r="N8" s="164"/>
      <c r="O8" s="164">
        <f>SUM(O9:O12)</f>
        <v>0.23</v>
      </c>
      <c r="P8" s="164"/>
      <c r="Q8" s="164">
        <f>SUM(Q9:Q12)</f>
        <v>0.04</v>
      </c>
      <c r="R8" s="165"/>
      <c r="S8" s="165"/>
      <c r="T8" s="165"/>
      <c r="U8" s="165"/>
      <c r="V8" s="165">
        <f>SUM(V9:V12)</f>
        <v>0.94</v>
      </c>
      <c r="W8" s="165"/>
      <c r="X8" s="165"/>
      <c r="Y8" s="165"/>
      <c r="AG8" t="s">
        <v>122</v>
      </c>
    </row>
    <row r="9" spans="1:60" outlineLevel="1" x14ac:dyDescent="0.3">
      <c r="A9" s="173">
        <v>1</v>
      </c>
      <c r="B9" s="174" t="s">
        <v>123</v>
      </c>
      <c r="C9" s="188" t="s">
        <v>124</v>
      </c>
      <c r="D9" s="175" t="s">
        <v>125</v>
      </c>
      <c r="E9" s="176">
        <v>0.28349999999999997</v>
      </c>
      <c r="F9" s="177"/>
      <c r="G9" s="178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6">
        <v>0.76605000000000001</v>
      </c>
      <c r="O9" s="156">
        <f>ROUND(E9*N9,2)</f>
        <v>0.22</v>
      </c>
      <c r="P9" s="156">
        <v>0</v>
      </c>
      <c r="Q9" s="156">
        <f>ROUND(E9*P9,2)</f>
        <v>0</v>
      </c>
      <c r="R9" s="157"/>
      <c r="S9" s="157" t="s">
        <v>126</v>
      </c>
      <c r="T9" s="157" t="s">
        <v>126</v>
      </c>
      <c r="U9" s="157">
        <v>3.3231899999999999</v>
      </c>
      <c r="V9" s="157">
        <f>ROUND(E9*U9,2)</f>
        <v>0.94</v>
      </c>
      <c r="W9" s="157"/>
      <c r="X9" s="157" t="s">
        <v>127</v>
      </c>
      <c r="Y9" s="157" t="s">
        <v>128</v>
      </c>
      <c r="Z9" s="146"/>
      <c r="AA9" s="146"/>
      <c r="AB9" s="146"/>
      <c r="AC9" s="146"/>
      <c r="AD9" s="146"/>
      <c r="AE9" s="146"/>
      <c r="AF9" s="146"/>
      <c r="AG9" s="146" t="s">
        <v>129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3">
      <c r="A10" s="153"/>
      <c r="B10" s="154"/>
      <c r="C10" s="189" t="s">
        <v>130</v>
      </c>
      <c r="D10" s="159"/>
      <c r="E10" s="160">
        <v>0.28349999999999997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6"/>
      <c r="AA10" s="146"/>
      <c r="AB10" s="146"/>
      <c r="AC10" s="146"/>
      <c r="AD10" s="146"/>
      <c r="AE10" s="146"/>
      <c r="AF10" s="146"/>
      <c r="AG10" s="146" t="s">
        <v>131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0.6" outlineLevel="1" x14ac:dyDescent="0.3">
      <c r="A11" s="173">
        <v>2</v>
      </c>
      <c r="B11" s="174" t="s">
        <v>132</v>
      </c>
      <c r="C11" s="188" t="s">
        <v>133</v>
      </c>
      <c r="D11" s="175" t="s">
        <v>134</v>
      </c>
      <c r="E11" s="176">
        <v>1.0840000000000001E-2</v>
      </c>
      <c r="F11" s="177"/>
      <c r="G11" s="178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21</v>
      </c>
      <c r="M11" s="157">
        <f>G11*(1+L11/100)</f>
        <v>0</v>
      </c>
      <c r="N11" s="156">
        <v>1.0970899999999999</v>
      </c>
      <c r="O11" s="156">
        <f>ROUND(E11*N11,2)</f>
        <v>0.01</v>
      </c>
      <c r="P11" s="156">
        <v>3.6309</v>
      </c>
      <c r="Q11" s="156">
        <f>ROUND(E11*P11,2)</f>
        <v>0.04</v>
      </c>
      <c r="R11" s="157"/>
      <c r="S11" s="157" t="s">
        <v>126</v>
      </c>
      <c r="T11" s="157" t="s">
        <v>135</v>
      </c>
      <c r="U11" s="157">
        <v>0</v>
      </c>
      <c r="V11" s="157">
        <f>ROUND(E11*U11,2)</f>
        <v>0</v>
      </c>
      <c r="W11" s="157"/>
      <c r="X11" s="157" t="s">
        <v>136</v>
      </c>
      <c r="Y11" s="157" t="s">
        <v>128</v>
      </c>
      <c r="Z11" s="146"/>
      <c r="AA11" s="146"/>
      <c r="AB11" s="146"/>
      <c r="AC11" s="146"/>
      <c r="AD11" s="146"/>
      <c r="AE11" s="146"/>
      <c r="AF11" s="146"/>
      <c r="AG11" s="146" t="s">
        <v>137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2" x14ac:dyDescent="0.3">
      <c r="A12" s="153"/>
      <c r="B12" s="154"/>
      <c r="C12" s="189" t="s">
        <v>138</v>
      </c>
      <c r="D12" s="159"/>
      <c r="E12" s="160">
        <v>1.0840000000000001E-2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6"/>
      <c r="AA12" s="146"/>
      <c r="AB12" s="146"/>
      <c r="AC12" s="146"/>
      <c r="AD12" s="146"/>
      <c r="AE12" s="146"/>
      <c r="AF12" s="146"/>
      <c r="AG12" s="146" t="s">
        <v>131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x14ac:dyDescent="0.3">
      <c r="A13" s="166" t="s">
        <v>121</v>
      </c>
      <c r="B13" s="167" t="s">
        <v>68</v>
      </c>
      <c r="C13" s="187" t="s">
        <v>69</v>
      </c>
      <c r="D13" s="168"/>
      <c r="E13" s="169"/>
      <c r="F13" s="170"/>
      <c r="G13" s="171">
        <f>SUMIF(AG14:AG25,"&lt;&gt;NOR",G14:G25)</f>
        <v>0</v>
      </c>
      <c r="H13" s="165"/>
      <c r="I13" s="165">
        <f>SUM(I14:I25)</f>
        <v>0</v>
      </c>
      <c r="J13" s="165"/>
      <c r="K13" s="165">
        <f>SUM(K14:K25)</f>
        <v>0</v>
      </c>
      <c r="L13" s="165"/>
      <c r="M13" s="165">
        <f>SUM(M14:M25)</f>
        <v>0</v>
      </c>
      <c r="N13" s="164"/>
      <c r="O13" s="164">
        <f>SUM(O14:O25)</f>
        <v>0.01</v>
      </c>
      <c r="P13" s="164"/>
      <c r="Q13" s="164">
        <f>SUM(Q14:Q25)</f>
        <v>2.6900000000000004</v>
      </c>
      <c r="R13" s="165"/>
      <c r="S13" s="165"/>
      <c r="T13" s="165"/>
      <c r="U13" s="165"/>
      <c r="V13" s="165">
        <f>SUM(V14:V25)</f>
        <v>8.07</v>
      </c>
      <c r="W13" s="165"/>
      <c r="X13" s="165"/>
      <c r="Y13" s="165"/>
      <c r="AG13" t="s">
        <v>122</v>
      </c>
    </row>
    <row r="14" spans="1:60" outlineLevel="1" x14ac:dyDescent="0.3">
      <c r="A14" s="173">
        <v>3</v>
      </c>
      <c r="B14" s="174" t="s">
        <v>139</v>
      </c>
      <c r="C14" s="188" t="s">
        <v>140</v>
      </c>
      <c r="D14" s="175" t="s">
        <v>141</v>
      </c>
      <c r="E14" s="176">
        <v>1.77</v>
      </c>
      <c r="F14" s="177"/>
      <c r="G14" s="178">
        <f>ROUND(E14*F14,2)</f>
        <v>0</v>
      </c>
      <c r="H14" s="158"/>
      <c r="I14" s="157">
        <f>ROUND(E14*H14,2)</f>
        <v>0</v>
      </c>
      <c r="J14" s="158"/>
      <c r="K14" s="157">
        <f>ROUND(E14*J14,2)</f>
        <v>0</v>
      </c>
      <c r="L14" s="157">
        <v>21</v>
      </c>
      <c r="M14" s="157">
        <f>G14*(1+L14/100)</f>
        <v>0</v>
      </c>
      <c r="N14" s="156">
        <v>6.7000000000000002E-4</v>
      </c>
      <c r="O14" s="156">
        <f>ROUND(E14*N14,2)</f>
        <v>0</v>
      </c>
      <c r="P14" s="156">
        <v>0.31900000000000001</v>
      </c>
      <c r="Q14" s="156">
        <f>ROUND(E14*P14,2)</f>
        <v>0.56000000000000005</v>
      </c>
      <c r="R14" s="157"/>
      <c r="S14" s="157" t="s">
        <v>126</v>
      </c>
      <c r="T14" s="157" t="s">
        <v>126</v>
      </c>
      <c r="U14" s="157">
        <v>0.317</v>
      </c>
      <c r="V14" s="157">
        <f>ROUND(E14*U14,2)</f>
        <v>0.56000000000000005</v>
      </c>
      <c r="W14" s="157"/>
      <c r="X14" s="157" t="s">
        <v>127</v>
      </c>
      <c r="Y14" s="157" t="s">
        <v>128</v>
      </c>
      <c r="Z14" s="146"/>
      <c r="AA14" s="146"/>
      <c r="AB14" s="146"/>
      <c r="AC14" s="146"/>
      <c r="AD14" s="146"/>
      <c r="AE14" s="146"/>
      <c r="AF14" s="146"/>
      <c r="AG14" s="146" t="s">
        <v>129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3">
      <c r="A15" s="153"/>
      <c r="B15" s="154"/>
      <c r="C15" s="189" t="s">
        <v>142</v>
      </c>
      <c r="D15" s="159"/>
      <c r="E15" s="160">
        <v>1.77</v>
      </c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6"/>
      <c r="AA15" s="146"/>
      <c r="AB15" s="146"/>
      <c r="AC15" s="146"/>
      <c r="AD15" s="146"/>
      <c r="AE15" s="146"/>
      <c r="AF15" s="146"/>
      <c r="AG15" s="146" t="s">
        <v>131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20.6" outlineLevel="1" x14ac:dyDescent="0.3">
      <c r="A16" s="179">
        <v>4</v>
      </c>
      <c r="B16" s="180" t="s">
        <v>143</v>
      </c>
      <c r="C16" s="190" t="s">
        <v>144</v>
      </c>
      <c r="D16" s="181" t="s">
        <v>145</v>
      </c>
      <c r="E16" s="182">
        <v>3</v>
      </c>
      <c r="F16" s="183"/>
      <c r="G16" s="184">
        <f>ROUND(E16*F16,2)</f>
        <v>0</v>
      </c>
      <c r="H16" s="158"/>
      <c r="I16" s="157">
        <f>ROUND(E16*H16,2)</f>
        <v>0</v>
      </c>
      <c r="J16" s="158"/>
      <c r="K16" s="157">
        <f>ROUND(E16*J16,2)</f>
        <v>0</v>
      </c>
      <c r="L16" s="157">
        <v>21</v>
      </c>
      <c r="M16" s="157">
        <f>G16*(1+L16/100)</f>
        <v>0</v>
      </c>
      <c r="N16" s="156">
        <v>0</v>
      </c>
      <c r="O16" s="156">
        <f>ROUND(E16*N16,2)</f>
        <v>0</v>
      </c>
      <c r="P16" s="156">
        <v>0</v>
      </c>
      <c r="Q16" s="156">
        <f>ROUND(E16*P16,2)</f>
        <v>0</v>
      </c>
      <c r="R16" s="157"/>
      <c r="S16" s="157" t="s">
        <v>126</v>
      </c>
      <c r="T16" s="157" t="s">
        <v>126</v>
      </c>
      <c r="U16" s="157">
        <v>0.05</v>
      </c>
      <c r="V16" s="157">
        <f>ROUND(E16*U16,2)</f>
        <v>0.15</v>
      </c>
      <c r="W16" s="157"/>
      <c r="X16" s="157" t="s">
        <v>127</v>
      </c>
      <c r="Y16" s="157" t="s">
        <v>128</v>
      </c>
      <c r="Z16" s="146"/>
      <c r="AA16" s="146"/>
      <c r="AB16" s="146"/>
      <c r="AC16" s="146"/>
      <c r="AD16" s="146"/>
      <c r="AE16" s="146"/>
      <c r="AF16" s="146"/>
      <c r="AG16" s="146" t="s">
        <v>129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3">
      <c r="A17" s="173">
        <v>5</v>
      </c>
      <c r="B17" s="174" t="s">
        <v>146</v>
      </c>
      <c r="C17" s="188" t="s">
        <v>147</v>
      </c>
      <c r="D17" s="175" t="s">
        <v>141</v>
      </c>
      <c r="E17" s="176">
        <v>4.8</v>
      </c>
      <c r="F17" s="177"/>
      <c r="G17" s="178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21</v>
      </c>
      <c r="M17" s="157">
        <f>G17*(1+L17/100)</f>
        <v>0</v>
      </c>
      <c r="N17" s="156">
        <v>1.17E-3</v>
      </c>
      <c r="O17" s="156">
        <f>ROUND(E17*N17,2)</f>
        <v>0.01</v>
      </c>
      <c r="P17" s="156">
        <v>7.5999999999999998E-2</v>
      </c>
      <c r="Q17" s="156">
        <f>ROUND(E17*P17,2)</f>
        <v>0.36</v>
      </c>
      <c r="R17" s="157"/>
      <c r="S17" s="157" t="s">
        <v>126</v>
      </c>
      <c r="T17" s="157" t="s">
        <v>126</v>
      </c>
      <c r="U17" s="157">
        <v>0.94</v>
      </c>
      <c r="V17" s="157">
        <f>ROUND(E17*U17,2)</f>
        <v>4.51</v>
      </c>
      <c r="W17" s="157"/>
      <c r="X17" s="157" t="s">
        <v>127</v>
      </c>
      <c r="Y17" s="157" t="s">
        <v>128</v>
      </c>
      <c r="Z17" s="146"/>
      <c r="AA17" s="146"/>
      <c r="AB17" s="146"/>
      <c r="AC17" s="146"/>
      <c r="AD17" s="146"/>
      <c r="AE17" s="146"/>
      <c r="AF17" s="146"/>
      <c r="AG17" s="146" t="s">
        <v>129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 x14ac:dyDescent="0.3">
      <c r="A18" s="153"/>
      <c r="B18" s="154"/>
      <c r="C18" s="189" t="s">
        <v>148</v>
      </c>
      <c r="D18" s="159"/>
      <c r="E18" s="160">
        <v>4.8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6"/>
      <c r="AA18" s="146"/>
      <c r="AB18" s="146"/>
      <c r="AC18" s="146"/>
      <c r="AD18" s="146"/>
      <c r="AE18" s="146"/>
      <c r="AF18" s="146"/>
      <c r="AG18" s="146" t="s">
        <v>131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3">
      <c r="A19" s="173">
        <v>6</v>
      </c>
      <c r="B19" s="174" t="s">
        <v>149</v>
      </c>
      <c r="C19" s="188" t="s">
        <v>150</v>
      </c>
      <c r="D19" s="175" t="s">
        <v>141</v>
      </c>
      <c r="E19" s="176">
        <v>1.4350000000000001</v>
      </c>
      <c r="F19" s="177"/>
      <c r="G19" s="178">
        <f>ROUND(E19*F19,2)</f>
        <v>0</v>
      </c>
      <c r="H19" s="158"/>
      <c r="I19" s="157">
        <f>ROUND(E19*H19,2)</f>
        <v>0</v>
      </c>
      <c r="J19" s="158"/>
      <c r="K19" s="157">
        <f>ROUND(E19*J19,2)</f>
        <v>0</v>
      </c>
      <c r="L19" s="157">
        <v>21</v>
      </c>
      <c r="M19" s="157">
        <f>G19*(1+L19/100)</f>
        <v>0</v>
      </c>
      <c r="N19" s="156">
        <v>5.4000000000000001E-4</v>
      </c>
      <c r="O19" s="156">
        <f>ROUND(E19*N19,2)</f>
        <v>0</v>
      </c>
      <c r="P19" s="156">
        <v>0.18</v>
      </c>
      <c r="Q19" s="156">
        <f>ROUND(E19*P19,2)</f>
        <v>0.26</v>
      </c>
      <c r="R19" s="157"/>
      <c r="S19" s="157" t="s">
        <v>126</v>
      </c>
      <c r="T19" s="157" t="s">
        <v>126</v>
      </c>
      <c r="U19" s="157">
        <v>0.309</v>
      </c>
      <c r="V19" s="157">
        <f>ROUND(E19*U19,2)</f>
        <v>0.44</v>
      </c>
      <c r="W19" s="157"/>
      <c r="X19" s="157" t="s">
        <v>127</v>
      </c>
      <c r="Y19" s="157" t="s">
        <v>128</v>
      </c>
      <c r="Z19" s="146"/>
      <c r="AA19" s="146"/>
      <c r="AB19" s="146"/>
      <c r="AC19" s="146"/>
      <c r="AD19" s="146"/>
      <c r="AE19" s="146"/>
      <c r="AF19" s="146"/>
      <c r="AG19" s="146" t="s">
        <v>129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3">
      <c r="A20" s="153"/>
      <c r="B20" s="154"/>
      <c r="C20" s="257" t="s">
        <v>151</v>
      </c>
      <c r="D20" s="258"/>
      <c r="E20" s="258"/>
      <c r="F20" s="258"/>
      <c r="G20" s="258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6"/>
      <c r="AA20" s="146"/>
      <c r="AB20" s="146"/>
      <c r="AC20" s="146"/>
      <c r="AD20" s="146"/>
      <c r="AE20" s="146"/>
      <c r="AF20" s="146"/>
      <c r="AG20" s="146" t="s">
        <v>152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 x14ac:dyDescent="0.3">
      <c r="A21" s="153"/>
      <c r="B21" s="154"/>
      <c r="C21" s="189" t="s">
        <v>153</v>
      </c>
      <c r="D21" s="159"/>
      <c r="E21" s="160">
        <v>1.4350000000000001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6"/>
      <c r="AA21" s="146"/>
      <c r="AB21" s="146"/>
      <c r="AC21" s="146"/>
      <c r="AD21" s="146"/>
      <c r="AE21" s="146"/>
      <c r="AF21" s="146"/>
      <c r="AG21" s="146" t="s">
        <v>131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3">
      <c r="A22" s="173">
        <v>7</v>
      </c>
      <c r="B22" s="174" t="s">
        <v>154</v>
      </c>
      <c r="C22" s="188" t="s">
        <v>155</v>
      </c>
      <c r="D22" s="175" t="s">
        <v>141</v>
      </c>
      <c r="E22" s="176">
        <v>5.61</v>
      </c>
      <c r="F22" s="177"/>
      <c r="G22" s="178">
        <f>ROUND(E22*F22,2)</f>
        <v>0</v>
      </c>
      <c r="H22" s="158"/>
      <c r="I22" s="157">
        <f>ROUND(E22*H22,2)</f>
        <v>0</v>
      </c>
      <c r="J22" s="158"/>
      <c r="K22" s="157">
        <f>ROUND(E22*J22,2)</f>
        <v>0</v>
      </c>
      <c r="L22" s="157">
        <v>21</v>
      </c>
      <c r="M22" s="157">
        <f>G22*(1+L22/100)</f>
        <v>0</v>
      </c>
      <c r="N22" s="156">
        <v>5.4000000000000001E-4</v>
      </c>
      <c r="O22" s="156">
        <f>ROUND(E22*N22,2)</f>
        <v>0</v>
      </c>
      <c r="P22" s="156">
        <v>0.27</v>
      </c>
      <c r="Q22" s="156">
        <f>ROUND(E22*P22,2)</f>
        <v>1.51</v>
      </c>
      <c r="R22" s="157"/>
      <c r="S22" s="157" t="s">
        <v>126</v>
      </c>
      <c r="T22" s="157" t="s">
        <v>126</v>
      </c>
      <c r="U22" s="157">
        <v>0.43</v>
      </c>
      <c r="V22" s="157">
        <f>ROUND(E22*U22,2)</f>
        <v>2.41</v>
      </c>
      <c r="W22" s="157"/>
      <c r="X22" s="157" t="s">
        <v>127</v>
      </c>
      <c r="Y22" s="157" t="s">
        <v>128</v>
      </c>
      <c r="Z22" s="146"/>
      <c r="AA22" s="146"/>
      <c r="AB22" s="146"/>
      <c r="AC22" s="146"/>
      <c r="AD22" s="146"/>
      <c r="AE22" s="146"/>
      <c r="AF22" s="146"/>
      <c r="AG22" s="146" t="s">
        <v>129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 x14ac:dyDescent="0.3">
      <c r="A23" s="153"/>
      <c r="B23" s="154"/>
      <c r="C23" s="257" t="s">
        <v>151</v>
      </c>
      <c r="D23" s="258"/>
      <c r="E23" s="258"/>
      <c r="F23" s="258"/>
      <c r="G23" s="258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6"/>
      <c r="AA23" s="146"/>
      <c r="AB23" s="146"/>
      <c r="AC23" s="146"/>
      <c r="AD23" s="146"/>
      <c r="AE23" s="146"/>
      <c r="AF23" s="146"/>
      <c r="AG23" s="146" t="s">
        <v>152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3">
      <c r="A24" s="153"/>
      <c r="B24" s="154"/>
      <c r="C24" s="189" t="s">
        <v>156</v>
      </c>
      <c r="D24" s="159"/>
      <c r="E24" s="160">
        <v>3.2450000000000001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6"/>
      <c r="AA24" s="146"/>
      <c r="AB24" s="146"/>
      <c r="AC24" s="146"/>
      <c r="AD24" s="146"/>
      <c r="AE24" s="146"/>
      <c r="AF24" s="146"/>
      <c r="AG24" s="146" t="s">
        <v>131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 x14ac:dyDescent="0.3">
      <c r="A25" s="153"/>
      <c r="B25" s="154"/>
      <c r="C25" s="189" t="s">
        <v>157</v>
      </c>
      <c r="D25" s="159"/>
      <c r="E25" s="160">
        <v>2.3650000000000002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6"/>
      <c r="AA25" s="146"/>
      <c r="AB25" s="146"/>
      <c r="AC25" s="146"/>
      <c r="AD25" s="146"/>
      <c r="AE25" s="146"/>
      <c r="AF25" s="146"/>
      <c r="AG25" s="146" t="s">
        <v>131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x14ac:dyDescent="0.3">
      <c r="A26" s="166" t="s">
        <v>121</v>
      </c>
      <c r="B26" s="167" t="s">
        <v>70</v>
      </c>
      <c r="C26" s="187" t="s">
        <v>71</v>
      </c>
      <c r="D26" s="168"/>
      <c r="E26" s="169"/>
      <c r="F26" s="170"/>
      <c r="G26" s="171">
        <f>SUMIF(AG27:AG27,"&lt;&gt;NOR",G27:G27)</f>
        <v>0</v>
      </c>
      <c r="H26" s="165"/>
      <c r="I26" s="165">
        <f>SUM(I27:I27)</f>
        <v>0</v>
      </c>
      <c r="J26" s="165"/>
      <c r="K26" s="165">
        <f>SUM(K27:K27)</f>
        <v>0</v>
      </c>
      <c r="L26" s="165"/>
      <c r="M26" s="165">
        <f>SUM(M27:M27)</f>
        <v>0</v>
      </c>
      <c r="N26" s="164"/>
      <c r="O26" s="164">
        <f>SUM(O27:O27)</f>
        <v>0</v>
      </c>
      <c r="P26" s="164"/>
      <c r="Q26" s="164">
        <f>SUM(Q27:Q27)</f>
        <v>0</v>
      </c>
      <c r="R26" s="165"/>
      <c r="S26" s="165"/>
      <c r="T26" s="165"/>
      <c r="U26" s="165"/>
      <c r="V26" s="165">
        <f>SUM(V27:V27)</f>
        <v>0.21</v>
      </c>
      <c r="W26" s="165"/>
      <c r="X26" s="165"/>
      <c r="Y26" s="165"/>
      <c r="AG26" t="s">
        <v>122</v>
      </c>
    </row>
    <row r="27" spans="1:60" outlineLevel="1" x14ac:dyDescent="0.3">
      <c r="A27" s="179">
        <v>8</v>
      </c>
      <c r="B27" s="180" t="s">
        <v>158</v>
      </c>
      <c r="C27" s="190" t="s">
        <v>159</v>
      </c>
      <c r="D27" s="181" t="s">
        <v>134</v>
      </c>
      <c r="E27" s="182">
        <v>0.22778000000000001</v>
      </c>
      <c r="F27" s="183"/>
      <c r="G27" s="184">
        <f>ROUND(E27*F27,2)</f>
        <v>0</v>
      </c>
      <c r="H27" s="158"/>
      <c r="I27" s="157">
        <f>ROUND(E27*H27,2)</f>
        <v>0</v>
      </c>
      <c r="J27" s="158"/>
      <c r="K27" s="157">
        <f>ROUND(E27*J27,2)</f>
        <v>0</v>
      </c>
      <c r="L27" s="157">
        <v>21</v>
      </c>
      <c r="M27" s="157">
        <f>G27*(1+L27/100)</f>
        <v>0</v>
      </c>
      <c r="N27" s="156">
        <v>0</v>
      </c>
      <c r="O27" s="156">
        <f>ROUND(E27*N27,2)</f>
        <v>0</v>
      </c>
      <c r="P27" s="156">
        <v>0</v>
      </c>
      <c r="Q27" s="156">
        <f>ROUND(E27*P27,2)</f>
        <v>0</v>
      </c>
      <c r="R27" s="157"/>
      <c r="S27" s="157" t="s">
        <v>126</v>
      </c>
      <c r="T27" s="157" t="s">
        <v>126</v>
      </c>
      <c r="U27" s="157">
        <v>0.9385</v>
      </c>
      <c r="V27" s="157">
        <f>ROUND(E27*U27,2)</f>
        <v>0.21</v>
      </c>
      <c r="W27" s="157"/>
      <c r="X27" s="157" t="s">
        <v>160</v>
      </c>
      <c r="Y27" s="157" t="s">
        <v>128</v>
      </c>
      <c r="Z27" s="146"/>
      <c r="AA27" s="146"/>
      <c r="AB27" s="146"/>
      <c r="AC27" s="146"/>
      <c r="AD27" s="146"/>
      <c r="AE27" s="146"/>
      <c r="AF27" s="146"/>
      <c r="AG27" s="146" t="s">
        <v>161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x14ac:dyDescent="0.3">
      <c r="A28" s="166" t="s">
        <v>121</v>
      </c>
      <c r="B28" s="167" t="s">
        <v>76</v>
      </c>
      <c r="C28" s="187" t="s">
        <v>77</v>
      </c>
      <c r="D28" s="168"/>
      <c r="E28" s="169"/>
      <c r="F28" s="170"/>
      <c r="G28" s="171">
        <f>SUMIF(AG29:AG34,"&lt;&gt;NOR",G29:G34)</f>
        <v>0</v>
      </c>
      <c r="H28" s="165"/>
      <c r="I28" s="165">
        <f>SUM(I29:I34)</f>
        <v>0</v>
      </c>
      <c r="J28" s="165"/>
      <c r="K28" s="165">
        <f>SUM(K29:K34)</f>
        <v>0</v>
      </c>
      <c r="L28" s="165"/>
      <c r="M28" s="165">
        <f>SUM(M29:M34)</f>
        <v>0</v>
      </c>
      <c r="N28" s="164"/>
      <c r="O28" s="164">
        <f>SUM(O29:O34)</f>
        <v>0</v>
      </c>
      <c r="P28" s="164"/>
      <c r="Q28" s="164">
        <f>SUM(Q29:Q34)</f>
        <v>0</v>
      </c>
      <c r="R28" s="165"/>
      <c r="S28" s="165"/>
      <c r="T28" s="165"/>
      <c r="U28" s="165"/>
      <c r="V28" s="165">
        <f>SUM(V29:V34)</f>
        <v>0</v>
      </c>
      <c r="W28" s="165"/>
      <c r="X28" s="165"/>
      <c r="Y28" s="165"/>
      <c r="AG28" t="s">
        <v>122</v>
      </c>
    </row>
    <row r="29" spans="1:60" outlineLevel="1" x14ac:dyDescent="0.3">
      <c r="A29" s="173">
        <v>9</v>
      </c>
      <c r="B29" s="174" t="s">
        <v>162</v>
      </c>
      <c r="C29" s="188" t="s">
        <v>163</v>
      </c>
      <c r="D29" s="175" t="s">
        <v>164</v>
      </c>
      <c r="E29" s="176">
        <v>1</v>
      </c>
      <c r="F29" s="177"/>
      <c r="G29" s="178">
        <f>ROUND(E29*F29,2)</f>
        <v>0</v>
      </c>
      <c r="H29" s="158"/>
      <c r="I29" s="157">
        <f>ROUND(E29*H29,2)</f>
        <v>0</v>
      </c>
      <c r="J29" s="158"/>
      <c r="K29" s="157">
        <f>ROUND(E29*J29,2)</f>
        <v>0</v>
      </c>
      <c r="L29" s="157">
        <v>21</v>
      </c>
      <c r="M29" s="157">
        <f>G29*(1+L29/100)</f>
        <v>0</v>
      </c>
      <c r="N29" s="156">
        <v>0</v>
      </c>
      <c r="O29" s="156">
        <f>ROUND(E29*N29,2)</f>
        <v>0</v>
      </c>
      <c r="P29" s="156">
        <v>0</v>
      </c>
      <c r="Q29" s="156">
        <f>ROUND(E29*P29,2)</f>
        <v>0</v>
      </c>
      <c r="R29" s="157"/>
      <c r="S29" s="157" t="s">
        <v>165</v>
      </c>
      <c r="T29" s="157" t="s">
        <v>166</v>
      </c>
      <c r="U29" s="157">
        <v>0</v>
      </c>
      <c r="V29" s="157">
        <f>ROUND(E29*U29,2)</f>
        <v>0</v>
      </c>
      <c r="W29" s="157"/>
      <c r="X29" s="157" t="s">
        <v>127</v>
      </c>
      <c r="Y29" s="157" t="s">
        <v>128</v>
      </c>
      <c r="Z29" s="146"/>
      <c r="AA29" s="146"/>
      <c r="AB29" s="146"/>
      <c r="AC29" s="146"/>
      <c r="AD29" s="146"/>
      <c r="AE29" s="146"/>
      <c r="AF29" s="146"/>
      <c r="AG29" s="146" t="s">
        <v>129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2" x14ac:dyDescent="0.3">
      <c r="A30" s="153"/>
      <c r="B30" s="154"/>
      <c r="C30" s="257" t="s">
        <v>167</v>
      </c>
      <c r="D30" s="258"/>
      <c r="E30" s="258"/>
      <c r="F30" s="258"/>
      <c r="G30" s="258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6"/>
      <c r="AA30" s="146"/>
      <c r="AB30" s="146"/>
      <c r="AC30" s="146"/>
      <c r="AD30" s="146"/>
      <c r="AE30" s="146"/>
      <c r="AF30" s="146"/>
      <c r="AG30" s="146" t="s">
        <v>152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3" x14ac:dyDescent="0.3">
      <c r="A31" s="153"/>
      <c r="B31" s="154"/>
      <c r="C31" s="255" t="s">
        <v>226</v>
      </c>
      <c r="D31" s="256"/>
      <c r="E31" s="256"/>
      <c r="F31" s="256"/>
      <c r="G31" s="256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6"/>
      <c r="AA31" s="146"/>
      <c r="AB31" s="146"/>
      <c r="AC31" s="146"/>
      <c r="AD31" s="146"/>
      <c r="AE31" s="146"/>
      <c r="AF31" s="146"/>
      <c r="AG31" s="146" t="s">
        <v>152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3" x14ac:dyDescent="0.3">
      <c r="A32" s="153"/>
      <c r="B32" s="154"/>
      <c r="C32" s="255" t="s">
        <v>168</v>
      </c>
      <c r="D32" s="256"/>
      <c r="E32" s="256"/>
      <c r="F32" s="256"/>
      <c r="G32" s="256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6"/>
      <c r="AA32" s="146"/>
      <c r="AB32" s="146"/>
      <c r="AC32" s="146"/>
      <c r="AD32" s="146"/>
      <c r="AE32" s="146"/>
      <c r="AF32" s="146"/>
      <c r="AG32" s="146" t="s">
        <v>152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 x14ac:dyDescent="0.3">
      <c r="A33" s="153"/>
      <c r="B33" s="154"/>
      <c r="C33" s="255" t="s">
        <v>169</v>
      </c>
      <c r="D33" s="256"/>
      <c r="E33" s="256"/>
      <c r="F33" s="256"/>
      <c r="G33" s="256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6"/>
      <c r="AA33" s="146"/>
      <c r="AB33" s="146"/>
      <c r="AC33" s="146"/>
      <c r="AD33" s="146"/>
      <c r="AE33" s="146"/>
      <c r="AF33" s="146"/>
      <c r="AG33" s="146" t="s">
        <v>152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3" x14ac:dyDescent="0.3">
      <c r="A34" s="153"/>
      <c r="B34" s="154"/>
      <c r="C34" s="255" t="s">
        <v>170</v>
      </c>
      <c r="D34" s="256"/>
      <c r="E34" s="256"/>
      <c r="F34" s="256"/>
      <c r="G34" s="256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6"/>
      <c r="AA34" s="146"/>
      <c r="AB34" s="146"/>
      <c r="AC34" s="146"/>
      <c r="AD34" s="146"/>
      <c r="AE34" s="146"/>
      <c r="AF34" s="146"/>
      <c r="AG34" s="146" t="s">
        <v>152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x14ac:dyDescent="0.3">
      <c r="A35" s="166" t="s">
        <v>121</v>
      </c>
      <c r="B35" s="167" t="s">
        <v>78</v>
      </c>
      <c r="C35" s="187" t="s">
        <v>79</v>
      </c>
      <c r="D35" s="168"/>
      <c r="E35" s="169"/>
      <c r="F35" s="170"/>
      <c r="G35" s="171">
        <f>SUMIF(AG36:AG77,"&lt;&gt;NOR",G36:G77)</f>
        <v>0</v>
      </c>
      <c r="H35" s="165"/>
      <c r="I35" s="165">
        <f>SUM(I36:I77)</f>
        <v>0</v>
      </c>
      <c r="J35" s="165"/>
      <c r="K35" s="165">
        <f>SUM(K36:K77)</f>
        <v>0</v>
      </c>
      <c r="L35" s="165"/>
      <c r="M35" s="165">
        <f>SUM(M36:M77)</f>
        <v>0</v>
      </c>
      <c r="N35" s="164"/>
      <c r="O35" s="164">
        <f>SUM(O36:O77)</f>
        <v>0</v>
      </c>
      <c r="P35" s="164"/>
      <c r="Q35" s="164">
        <f>SUM(Q36:Q77)</f>
        <v>0.01</v>
      </c>
      <c r="R35" s="165"/>
      <c r="S35" s="165"/>
      <c r="T35" s="165"/>
      <c r="U35" s="165"/>
      <c r="V35" s="165">
        <f>SUM(V36:V77)</f>
        <v>0.33</v>
      </c>
      <c r="W35" s="165"/>
      <c r="X35" s="165"/>
      <c r="Y35" s="165"/>
      <c r="AG35" t="s">
        <v>122</v>
      </c>
    </row>
    <row r="36" spans="1:60" outlineLevel="1" x14ac:dyDescent="0.3">
      <c r="A36" s="179">
        <v>10</v>
      </c>
      <c r="B36" s="180" t="s">
        <v>171</v>
      </c>
      <c r="C36" s="190" t="s">
        <v>172</v>
      </c>
      <c r="D36" s="181" t="s">
        <v>145</v>
      </c>
      <c r="E36" s="182">
        <v>3</v>
      </c>
      <c r="F36" s="183"/>
      <c r="G36" s="184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21</v>
      </c>
      <c r="M36" s="157">
        <f>G36*(1+L36/100)</f>
        <v>0</v>
      </c>
      <c r="N36" s="156">
        <v>0</v>
      </c>
      <c r="O36" s="156">
        <f>ROUND(E36*N36,2)</f>
        <v>0</v>
      </c>
      <c r="P36" s="156">
        <v>1.8E-3</v>
      </c>
      <c r="Q36" s="156">
        <f>ROUND(E36*P36,2)</f>
        <v>0.01</v>
      </c>
      <c r="R36" s="157"/>
      <c r="S36" s="157" t="s">
        <v>126</v>
      </c>
      <c r="T36" s="157" t="s">
        <v>126</v>
      </c>
      <c r="U36" s="157">
        <v>0.11</v>
      </c>
      <c r="V36" s="157">
        <f>ROUND(E36*U36,2)</f>
        <v>0.33</v>
      </c>
      <c r="W36" s="157"/>
      <c r="X36" s="157" t="s">
        <v>127</v>
      </c>
      <c r="Y36" s="157" t="s">
        <v>128</v>
      </c>
      <c r="Z36" s="146"/>
      <c r="AA36" s="146"/>
      <c r="AB36" s="146"/>
      <c r="AC36" s="146"/>
      <c r="AD36" s="146"/>
      <c r="AE36" s="146"/>
      <c r="AF36" s="146"/>
      <c r="AG36" s="146" t="s">
        <v>129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20.6" outlineLevel="1" x14ac:dyDescent="0.3">
      <c r="A37" s="173">
        <v>11</v>
      </c>
      <c r="B37" s="174" t="s">
        <v>173</v>
      </c>
      <c r="C37" s="188" t="s">
        <v>174</v>
      </c>
      <c r="D37" s="175" t="s">
        <v>145</v>
      </c>
      <c r="E37" s="176">
        <v>1</v>
      </c>
      <c r="F37" s="177"/>
      <c r="G37" s="178">
        <f>ROUND(E37*F37,2)</f>
        <v>0</v>
      </c>
      <c r="H37" s="158"/>
      <c r="I37" s="157">
        <f>ROUND(E37*H37,2)</f>
        <v>0</v>
      </c>
      <c r="J37" s="158"/>
      <c r="K37" s="157">
        <f>ROUND(E37*J37,2)</f>
        <v>0</v>
      </c>
      <c r="L37" s="157">
        <v>21</v>
      </c>
      <c r="M37" s="157">
        <f>G37*(1+L37/100)</f>
        <v>0</v>
      </c>
      <c r="N37" s="156">
        <v>0</v>
      </c>
      <c r="O37" s="156">
        <f>ROUND(E37*N37,2)</f>
        <v>0</v>
      </c>
      <c r="P37" s="156">
        <v>0</v>
      </c>
      <c r="Q37" s="156">
        <f>ROUND(E37*P37,2)</f>
        <v>0</v>
      </c>
      <c r="R37" s="157"/>
      <c r="S37" s="157" t="s">
        <v>165</v>
      </c>
      <c r="T37" s="157" t="s">
        <v>166</v>
      </c>
      <c r="U37" s="157">
        <v>0</v>
      </c>
      <c r="V37" s="157">
        <f>ROUND(E37*U37,2)</f>
        <v>0</v>
      </c>
      <c r="W37" s="157"/>
      <c r="X37" s="157" t="s">
        <v>127</v>
      </c>
      <c r="Y37" s="157" t="s">
        <v>128</v>
      </c>
      <c r="Z37" s="146"/>
      <c r="AA37" s="146"/>
      <c r="AB37" s="146"/>
      <c r="AC37" s="146"/>
      <c r="AD37" s="146"/>
      <c r="AE37" s="146"/>
      <c r="AF37" s="146"/>
      <c r="AG37" s="146" t="s">
        <v>129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2" x14ac:dyDescent="0.3">
      <c r="A38" s="153"/>
      <c r="B38" s="154"/>
      <c r="C38" s="257" t="s">
        <v>175</v>
      </c>
      <c r="D38" s="258"/>
      <c r="E38" s="258"/>
      <c r="F38" s="258"/>
      <c r="G38" s="258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6"/>
      <c r="AA38" s="146"/>
      <c r="AB38" s="146"/>
      <c r="AC38" s="146"/>
      <c r="AD38" s="146"/>
      <c r="AE38" s="146"/>
      <c r="AF38" s="146"/>
      <c r="AG38" s="146" t="s">
        <v>152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3" x14ac:dyDescent="0.3">
      <c r="A39" s="153"/>
      <c r="B39" s="154"/>
      <c r="C39" s="191" t="s">
        <v>176</v>
      </c>
      <c r="D39" s="161"/>
      <c r="E39" s="162"/>
      <c r="F39" s="163"/>
      <c r="G39" s="163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6"/>
      <c r="AA39" s="146"/>
      <c r="AB39" s="146"/>
      <c r="AC39" s="146"/>
      <c r="AD39" s="146"/>
      <c r="AE39" s="146"/>
      <c r="AF39" s="146"/>
      <c r="AG39" s="146" t="s">
        <v>152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 x14ac:dyDescent="0.3">
      <c r="A40" s="153"/>
      <c r="B40" s="154"/>
      <c r="C40" s="255" t="s">
        <v>177</v>
      </c>
      <c r="D40" s="256"/>
      <c r="E40" s="256"/>
      <c r="F40" s="256"/>
      <c r="G40" s="256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6"/>
      <c r="AA40" s="146"/>
      <c r="AB40" s="146"/>
      <c r="AC40" s="146"/>
      <c r="AD40" s="146"/>
      <c r="AE40" s="146"/>
      <c r="AF40" s="146"/>
      <c r="AG40" s="146" t="s">
        <v>152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3" x14ac:dyDescent="0.3">
      <c r="A41" s="153"/>
      <c r="B41" s="154"/>
      <c r="C41" s="255" t="s">
        <v>178</v>
      </c>
      <c r="D41" s="256"/>
      <c r="E41" s="256"/>
      <c r="F41" s="256"/>
      <c r="G41" s="256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6"/>
      <c r="AA41" s="146"/>
      <c r="AB41" s="146"/>
      <c r="AC41" s="146"/>
      <c r="AD41" s="146"/>
      <c r="AE41" s="146"/>
      <c r="AF41" s="146"/>
      <c r="AG41" s="146" t="s">
        <v>152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3" x14ac:dyDescent="0.3">
      <c r="A42" s="153"/>
      <c r="B42" s="154"/>
      <c r="C42" s="255" t="s">
        <v>179</v>
      </c>
      <c r="D42" s="256"/>
      <c r="E42" s="256"/>
      <c r="F42" s="256"/>
      <c r="G42" s="256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6"/>
      <c r="AA42" s="146"/>
      <c r="AB42" s="146"/>
      <c r="AC42" s="146"/>
      <c r="AD42" s="146"/>
      <c r="AE42" s="146"/>
      <c r="AF42" s="146"/>
      <c r="AG42" s="146" t="s">
        <v>152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3" x14ac:dyDescent="0.3">
      <c r="A43" s="153"/>
      <c r="B43" s="154"/>
      <c r="C43" s="255" t="s">
        <v>180</v>
      </c>
      <c r="D43" s="256"/>
      <c r="E43" s="256"/>
      <c r="F43" s="256"/>
      <c r="G43" s="256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6"/>
      <c r="AA43" s="146"/>
      <c r="AB43" s="146"/>
      <c r="AC43" s="146"/>
      <c r="AD43" s="146"/>
      <c r="AE43" s="146"/>
      <c r="AF43" s="146"/>
      <c r="AG43" s="146" t="s">
        <v>152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3" x14ac:dyDescent="0.3">
      <c r="A44" s="153"/>
      <c r="B44" s="154"/>
      <c r="C44" s="255" t="s">
        <v>181</v>
      </c>
      <c r="D44" s="256"/>
      <c r="E44" s="256"/>
      <c r="F44" s="256"/>
      <c r="G44" s="256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6"/>
      <c r="AA44" s="146"/>
      <c r="AB44" s="146"/>
      <c r="AC44" s="146"/>
      <c r="AD44" s="146"/>
      <c r="AE44" s="146"/>
      <c r="AF44" s="146"/>
      <c r="AG44" s="146" t="s">
        <v>152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3" x14ac:dyDescent="0.3">
      <c r="A45" s="153"/>
      <c r="B45" s="154"/>
      <c r="C45" s="255" t="s">
        <v>182</v>
      </c>
      <c r="D45" s="256"/>
      <c r="E45" s="256"/>
      <c r="F45" s="256"/>
      <c r="G45" s="256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6"/>
      <c r="AA45" s="146"/>
      <c r="AB45" s="146"/>
      <c r="AC45" s="146"/>
      <c r="AD45" s="146"/>
      <c r="AE45" s="146"/>
      <c r="AF45" s="146"/>
      <c r="AG45" s="146" t="s">
        <v>152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 x14ac:dyDescent="0.3">
      <c r="A46" s="153"/>
      <c r="B46" s="154"/>
      <c r="C46" s="189" t="s">
        <v>183</v>
      </c>
      <c r="D46" s="159"/>
      <c r="E46" s="160">
        <v>1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6"/>
      <c r="AA46" s="146"/>
      <c r="AB46" s="146"/>
      <c r="AC46" s="146"/>
      <c r="AD46" s="146"/>
      <c r="AE46" s="146"/>
      <c r="AF46" s="146"/>
      <c r="AG46" s="146" t="s">
        <v>131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ht="20.6" outlineLevel="1" x14ac:dyDescent="0.3">
      <c r="A47" s="173">
        <v>12</v>
      </c>
      <c r="B47" s="174" t="s">
        <v>184</v>
      </c>
      <c r="C47" s="188" t="s">
        <v>185</v>
      </c>
      <c r="D47" s="175" t="s">
        <v>145</v>
      </c>
      <c r="E47" s="176">
        <v>1</v>
      </c>
      <c r="F47" s="177"/>
      <c r="G47" s="178">
        <f>ROUND(E47*F47,2)</f>
        <v>0</v>
      </c>
      <c r="H47" s="158"/>
      <c r="I47" s="157">
        <f>ROUND(E47*H47,2)</f>
        <v>0</v>
      </c>
      <c r="J47" s="158"/>
      <c r="K47" s="157">
        <f>ROUND(E47*J47,2)</f>
        <v>0</v>
      </c>
      <c r="L47" s="157">
        <v>21</v>
      </c>
      <c r="M47" s="157">
        <f>G47*(1+L47/100)</f>
        <v>0</v>
      </c>
      <c r="N47" s="156">
        <v>0</v>
      </c>
      <c r="O47" s="156">
        <f>ROUND(E47*N47,2)</f>
        <v>0</v>
      </c>
      <c r="P47" s="156">
        <v>0</v>
      </c>
      <c r="Q47" s="156">
        <f>ROUND(E47*P47,2)</f>
        <v>0</v>
      </c>
      <c r="R47" s="157"/>
      <c r="S47" s="157" t="s">
        <v>165</v>
      </c>
      <c r="T47" s="157" t="s">
        <v>166</v>
      </c>
      <c r="U47" s="157">
        <v>0</v>
      </c>
      <c r="V47" s="157">
        <f>ROUND(E47*U47,2)</f>
        <v>0</v>
      </c>
      <c r="W47" s="157"/>
      <c r="X47" s="157" t="s">
        <v>127</v>
      </c>
      <c r="Y47" s="157" t="s">
        <v>128</v>
      </c>
      <c r="Z47" s="146"/>
      <c r="AA47" s="146"/>
      <c r="AB47" s="146"/>
      <c r="AC47" s="146"/>
      <c r="AD47" s="146"/>
      <c r="AE47" s="146"/>
      <c r="AF47" s="146"/>
      <c r="AG47" s="146" t="s">
        <v>129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3">
      <c r="A48" s="153"/>
      <c r="B48" s="154"/>
      <c r="C48" s="257" t="s">
        <v>175</v>
      </c>
      <c r="D48" s="258"/>
      <c r="E48" s="258"/>
      <c r="F48" s="258"/>
      <c r="G48" s="258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6"/>
      <c r="AA48" s="146"/>
      <c r="AB48" s="146"/>
      <c r="AC48" s="146"/>
      <c r="AD48" s="146"/>
      <c r="AE48" s="146"/>
      <c r="AF48" s="146"/>
      <c r="AG48" s="146" t="s">
        <v>152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3" x14ac:dyDescent="0.3">
      <c r="A49" s="153"/>
      <c r="B49" s="154"/>
      <c r="C49" s="191" t="s">
        <v>176</v>
      </c>
      <c r="D49" s="161"/>
      <c r="E49" s="162"/>
      <c r="F49" s="163"/>
      <c r="G49" s="163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6"/>
      <c r="AA49" s="146"/>
      <c r="AB49" s="146"/>
      <c r="AC49" s="146"/>
      <c r="AD49" s="146"/>
      <c r="AE49" s="146"/>
      <c r="AF49" s="146"/>
      <c r="AG49" s="146" t="s">
        <v>152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3" x14ac:dyDescent="0.3">
      <c r="A50" s="153"/>
      <c r="B50" s="154"/>
      <c r="C50" s="255" t="s">
        <v>177</v>
      </c>
      <c r="D50" s="256"/>
      <c r="E50" s="256"/>
      <c r="F50" s="256"/>
      <c r="G50" s="256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6"/>
      <c r="AA50" s="146"/>
      <c r="AB50" s="146"/>
      <c r="AC50" s="146"/>
      <c r="AD50" s="146"/>
      <c r="AE50" s="146"/>
      <c r="AF50" s="146"/>
      <c r="AG50" s="146" t="s">
        <v>152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3" x14ac:dyDescent="0.3">
      <c r="A51" s="153"/>
      <c r="B51" s="154"/>
      <c r="C51" s="255" t="s">
        <v>178</v>
      </c>
      <c r="D51" s="256"/>
      <c r="E51" s="256"/>
      <c r="F51" s="256"/>
      <c r="G51" s="256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6"/>
      <c r="AA51" s="146"/>
      <c r="AB51" s="146"/>
      <c r="AC51" s="146"/>
      <c r="AD51" s="146"/>
      <c r="AE51" s="146"/>
      <c r="AF51" s="146"/>
      <c r="AG51" s="146" t="s">
        <v>152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3" x14ac:dyDescent="0.3">
      <c r="A52" s="153"/>
      <c r="B52" s="154"/>
      <c r="C52" s="255" t="s">
        <v>179</v>
      </c>
      <c r="D52" s="256"/>
      <c r="E52" s="256"/>
      <c r="F52" s="256"/>
      <c r="G52" s="256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6"/>
      <c r="AA52" s="146"/>
      <c r="AB52" s="146"/>
      <c r="AC52" s="146"/>
      <c r="AD52" s="146"/>
      <c r="AE52" s="146"/>
      <c r="AF52" s="146"/>
      <c r="AG52" s="146" t="s">
        <v>152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3" x14ac:dyDescent="0.3">
      <c r="A53" s="153"/>
      <c r="B53" s="154"/>
      <c r="C53" s="255" t="s">
        <v>180</v>
      </c>
      <c r="D53" s="256"/>
      <c r="E53" s="256"/>
      <c r="F53" s="256"/>
      <c r="G53" s="256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6"/>
      <c r="AA53" s="146"/>
      <c r="AB53" s="146"/>
      <c r="AC53" s="146"/>
      <c r="AD53" s="146"/>
      <c r="AE53" s="146"/>
      <c r="AF53" s="146"/>
      <c r="AG53" s="146" t="s">
        <v>152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3" x14ac:dyDescent="0.3">
      <c r="A54" s="153"/>
      <c r="B54" s="154"/>
      <c r="C54" s="255" t="s">
        <v>181</v>
      </c>
      <c r="D54" s="256"/>
      <c r="E54" s="256"/>
      <c r="F54" s="256"/>
      <c r="G54" s="256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6"/>
      <c r="AA54" s="146"/>
      <c r="AB54" s="146"/>
      <c r="AC54" s="146"/>
      <c r="AD54" s="146"/>
      <c r="AE54" s="146"/>
      <c r="AF54" s="146"/>
      <c r="AG54" s="146" t="s">
        <v>152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3" x14ac:dyDescent="0.3">
      <c r="A55" s="153"/>
      <c r="B55" s="154"/>
      <c r="C55" s="255" t="s">
        <v>182</v>
      </c>
      <c r="D55" s="256"/>
      <c r="E55" s="256"/>
      <c r="F55" s="256"/>
      <c r="G55" s="256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6"/>
      <c r="AA55" s="146"/>
      <c r="AB55" s="146"/>
      <c r="AC55" s="146"/>
      <c r="AD55" s="146"/>
      <c r="AE55" s="146"/>
      <c r="AF55" s="146"/>
      <c r="AG55" s="146" t="s">
        <v>152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 x14ac:dyDescent="0.3">
      <c r="A56" s="153"/>
      <c r="B56" s="154"/>
      <c r="C56" s="189" t="s">
        <v>186</v>
      </c>
      <c r="D56" s="159"/>
      <c r="E56" s="160">
        <v>1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6"/>
      <c r="AA56" s="146"/>
      <c r="AB56" s="146"/>
      <c r="AC56" s="146"/>
      <c r="AD56" s="146"/>
      <c r="AE56" s="146"/>
      <c r="AF56" s="146"/>
      <c r="AG56" s="146" t="s">
        <v>131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ht="20.6" outlineLevel="1" x14ac:dyDescent="0.3">
      <c r="A57" s="173">
        <v>13</v>
      </c>
      <c r="B57" s="174" t="s">
        <v>187</v>
      </c>
      <c r="C57" s="188" t="s">
        <v>188</v>
      </c>
      <c r="D57" s="175" t="s">
        <v>145</v>
      </c>
      <c r="E57" s="176">
        <v>1</v>
      </c>
      <c r="F57" s="177"/>
      <c r="G57" s="178">
        <f>ROUND(E57*F57,2)</f>
        <v>0</v>
      </c>
      <c r="H57" s="158"/>
      <c r="I57" s="157">
        <f>ROUND(E57*H57,2)</f>
        <v>0</v>
      </c>
      <c r="J57" s="158"/>
      <c r="K57" s="157">
        <f>ROUND(E57*J57,2)</f>
        <v>0</v>
      </c>
      <c r="L57" s="157">
        <v>21</v>
      </c>
      <c r="M57" s="157">
        <f>G57*(1+L57/100)</f>
        <v>0</v>
      </c>
      <c r="N57" s="156">
        <v>0</v>
      </c>
      <c r="O57" s="156">
        <f>ROUND(E57*N57,2)</f>
        <v>0</v>
      </c>
      <c r="P57" s="156">
        <v>0</v>
      </c>
      <c r="Q57" s="156">
        <f>ROUND(E57*P57,2)</f>
        <v>0</v>
      </c>
      <c r="R57" s="157"/>
      <c r="S57" s="157" t="s">
        <v>165</v>
      </c>
      <c r="T57" s="157" t="s">
        <v>166</v>
      </c>
      <c r="U57" s="157">
        <v>0</v>
      </c>
      <c r="V57" s="157">
        <f>ROUND(E57*U57,2)</f>
        <v>0</v>
      </c>
      <c r="W57" s="157"/>
      <c r="X57" s="157" t="s">
        <v>127</v>
      </c>
      <c r="Y57" s="157" t="s">
        <v>128</v>
      </c>
      <c r="Z57" s="146"/>
      <c r="AA57" s="146"/>
      <c r="AB57" s="146"/>
      <c r="AC57" s="146"/>
      <c r="AD57" s="146"/>
      <c r="AE57" s="146"/>
      <c r="AF57" s="146"/>
      <c r="AG57" s="146" t="s">
        <v>129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2" x14ac:dyDescent="0.3">
      <c r="A58" s="153"/>
      <c r="B58" s="154"/>
      <c r="C58" s="257" t="s">
        <v>175</v>
      </c>
      <c r="D58" s="258"/>
      <c r="E58" s="258"/>
      <c r="F58" s="258"/>
      <c r="G58" s="258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6"/>
      <c r="AA58" s="146"/>
      <c r="AB58" s="146"/>
      <c r="AC58" s="146"/>
      <c r="AD58" s="146"/>
      <c r="AE58" s="146"/>
      <c r="AF58" s="146"/>
      <c r="AG58" s="146" t="s">
        <v>152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3" x14ac:dyDescent="0.3">
      <c r="A59" s="153"/>
      <c r="B59" s="154"/>
      <c r="C59" s="191" t="s">
        <v>176</v>
      </c>
      <c r="D59" s="161"/>
      <c r="E59" s="162"/>
      <c r="F59" s="163"/>
      <c r="G59" s="163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6"/>
      <c r="AA59" s="146"/>
      <c r="AB59" s="146"/>
      <c r="AC59" s="146"/>
      <c r="AD59" s="146"/>
      <c r="AE59" s="146"/>
      <c r="AF59" s="146"/>
      <c r="AG59" s="146" t="s">
        <v>152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3" x14ac:dyDescent="0.3">
      <c r="A60" s="153"/>
      <c r="B60" s="154"/>
      <c r="C60" s="255" t="s">
        <v>177</v>
      </c>
      <c r="D60" s="256"/>
      <c r="E60" s="256"/>
      <c r="F60" s="256"/>
      <c r="G60" s="256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6"/>
      <c r="AA60" s="146"/>
      <c r="AB60" s="146"/>
      <c r="AC60" s="146"/>
      <c r="AD60" s="146"/>
      <c r="AE60" s="146"/>
      <c r="AF60" s="146"/>
      <c r="AG60" s="146" t="s">
        <v>152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3" x14ac:dyDescent="0.3">
      <c r="A61" s="153"/>
      <c r="B61" s="154"/>
      <c r="C61" s="255" t="s">
        <v>178</v>
      </c>
      <c r="D61" s="256"/>
      <c r="E61" s="256"/>
      <c r="F61" s="256"/>
      <c r="G61" s="256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6"/>
      <c r="AA61" s="146"/>
      <c r="AB61" s="146"/>
      <c r="AC61" s="146"/>
      <c r="AD61" s="146"/>
      <c r="AE61" s="146"/>
      <c r="AF61" s="146"/>
      <c r="AG61" s="146" t="s">
        <v>152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3" x14ac:dyDescent="0.3">
      <c r="A62" s="153"/>
      <c r="B62" s="154"/>
      <c r="C62" s="255" t="s">
        <v>179</v>
      </c>
      <c r="D62" s="256"/>
      <c r="E62" s="256"/>
      <c r="F62" s="256"/>
      <c r="G62" s="256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6"/>
      <c r="AA62" s="146"/>
      <c r="AB62" s="146"/>
      <c r="AC62" s="146"/>
      <c r="AD62" s="146"/>
      <c r="AE62" s="146"/>
      <c r="AF62" s="146"/>
      <c r="AG62" s="146" t="s">
        <v>152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3" x14ac:dyDescent="0.3">
      <c r="A63" s="153"/>
      <c r="B63" s="154"/>
      <c r="C63" s="255" t="s">
        <v>180</v>
      </c>
      <c r="D63" s="256"/>
      <c r="E63" s="256"/>
      <c r="F63" s="256"/>
      <c r="G63" s="256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6"/>
      <c r="AA63" s="146"/>
      <c r="AB63" s="146"/>
      <c r="AC63" s="146"/>
      <c r="AD63" s="146"/>
      <c r="AE63" s="146"/>
      <c r="AF63" s="146"/>
      <c r="AG63" s="146" t="s">
        <v>152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3" x14ac:dyDescent="0.3">
      <c r="A64" s="153"/>
      <c r="B64" s="154"/>
      <c r="C64" s="255" t="s">
        <v>181</v>
      </c>
      <c r="D64" s="256"/>
      <c r="E64" s="256"/>
      <c r="F64" s="256"/>
      <c r="G64" s="256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6"/>
      <c r="AA64" s="146"/>
      <c r="AB64" s="146"/>
      <c r="AC64" s="146"/>
      <c r="AD64" s="146"/>
      <c r="AE64" s="146"/>
      <c r="AF64" s="146"/>
      <c r="AG64" s="146" t="s">
        <v>152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3" x14ac:dyDescent="0.3">
      <c r="A65" s="153"/>
      <c r="B65" s="154"/>
      <c r="C65" s="255" t="s">
        <v>182</v>
      </c>
      <c r="D65" s="256"/>
      <c r="E65" s="256"/>
      <c r="F65" s="256"/>
      <c r="G65" s="256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6"/>
      <c r="AA65" s="146"/>
      <c r="AB65" s="146"/>
      <c r="AC65" s="146"/>
      <c r="AD65" s="146"/>
      <c r="AE65" s="146"/>
      <c r="AF65" s="146"/>
      <c r="AG65" s="146" t="s">
        <v>152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2" x14ac:dyDescent="0.3">
      <c r="A66" s="153"/>
      <c r="B66" s="154"/>
      <c r="C66" s="189" t="s">
        <v>189</v>
      </c>
      <c r="D66" s="159"/>
      <c r="E66" s="160">
        <v>1</v>
      </c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6"/>
      <c r="AA66" s="146"/>
      <c r="AB66" s="146"/>
      <c r="AC66" s="146"/>
      <c r="AD66" s="146"/>
      <c r="AE66" s="146"/>
      <c r="AF66" s="146"/>
      <c r="AG66" s="146" t="s">
        <v>131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ht="20.6" outlineLevel="1" x14ac:dyDescent="0.3">
      <c r="A67" s="173">
        <v>14</v>
      </c>
      <c r="B67" s="174" t="s">
        <v>190</v>
      </c>
      <c r="C67" s="188" t="s">
        <v>191</v>
      </c>
      <c r="D67" s="175" t="s">
        <v>145</v>
      </c>
      <c r="E67" s="176">
        <v>1</v>
      </c>
      <c r="F67" s="177"/>
      <c r="G67" s="178">
        <f>ROUND(E67*F67,2)</f>
        <v>0</v>
      </c>
      <c r="H67" s="158"/>
      <c r="I67" s="157">
        <f>ROUND(E67*H67,2)</f>
        <v>0</v>
      </c>
      <c r="J67" s="158"/>
      <c r="K67" s="157">
        <f>ROUND(E67*J67,2)</f>
        <v>0</v>
      </c>
      <c r="L67" s="157">
        <v>21</v>
      </c>
      <c r="M67" s="157">
        <f>G67*(1+L67/100)</f>
        <v>0</v>
      </c>
      <c r="N67" s="156">
        <v>0</v>
      </c>
      <c r="O67" s="156">
        <f>ROUND(E67*N67,2)</f>
        <v>0</v>
      </c>
      <c r="P67" s="156">
        <v>0</v>
      </c>
      <c r="Q67" s="156">
        <f>ROUND(E67*P67,2)</f>
        <v>0</v>
      </c>
      <c r="R67" s="157"/>
      <c r="S67" s="157" t="s">
        <v>165</v>
      </c>
      <c r="T67" s="157" t="s">
        <v>166</v>
      </c>
      <c r="U67" s="157">
        <v>0</v>
      </c>
      <c r="V67" s="157">
        <f>ROUND(E67*U67,2)</f>
        <v>0</v>
      </c>
      <c r="W67" s="157"/>
      <c r="X67" s="157" t="s">
        <v>127</v>
      </c>
      <c r="Y67" s="157" t="s">
        <v>128</v>
      </c>
      <c r="Z67" s="146"/>
      <c r="AA67" s="146"/>
      <c r="AB67" s="146"/>
      <c r="AC67" s="146"/>
      <c r="AD67" s="146"/>
      <c r="AE67" s="146"/>
      <c r="AF67" s="146"/>
      <c r="AG67" s="146" t="s">
        <v>129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3">
      <c r="A68" s="153"/>
      <c r="B68" s="154"/>
      <c r="C68" s="257" t="s">
        <v>175</v>
      </c>
      <c r="D68" s="258"/>
      <c r="E68" s="258"/>
      <c r="F68" s="258"/>
      <c r="G68" s="258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6"/>
      <c r="AA68" s="146"/>
      <c r="AB68" s="146"/>
      <c r="AC68" s="146"/>
      <c r="AD68" s="146"/>
      <c r="AE68" s="146"/>
      <c r="AF68" s="146"/>
      <c r="AG68" s="146" t="s">
        <v>152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3" x14ac:dyDescent="0.3">
      <c r="A69" s="153"/>
      <c r="B69" s="154"/>
      <c r="C69" s="191" t="s">
        <v>176</v>
      </c>
      <c r="D69" s="161"/>
      <c r="E69" s="162"/>
      <c r="F69" s="163"/>
      <c r="G69" s="163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6"/>
      <c r="AA69" s="146"/>
      <c r="AB69" s="146"/>
      <c r="AC69" s="146"/>
      <c r="AD69" s="146"/>
      <c r="AE69" s="146"/>
      <c r="AF69" s="146"/>
      <c r="AG69" s="146" t="s">
        <v>152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3" x14ac:dyDescent="0.3">
      <c r="A70" s="153"/>
      <c r="B70" s="154"/>
      <c r="C70" s="255" t="s">
        <v>177</v>
      </c>
      <c r="D70" s="256"/>
      <c r="E70" s="256"/>
      <c r="F70" s="256"/>
      <c r="G70" s="256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6"/>
      <c r="AA70" s="146"/>
      <c r="AB70" s="146"/>
      <c r="AC70" s="146"/>
      <c r="AD70" s="146"/>
      <c r="AE70" s="146"/>
      <c r="AF70" s="146"/>
      <c r="AG70" s="146" t="s">
        <v>152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3" x14ac:dyDescent="0.3">
      <c r="A71" s="153"/>
      <c r="B71" s="154"/>
      <c r="C71" s="255" t="s">
        <v>178</v>
      </c>
      <c r="D71" s="256"/>
      <c r="E71" s="256"/>
      <c r="F71" s="256"/>
      <c r="G71" s="256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6"/>
      <c r="AA71" s="146"/>
      <c r="AB71" s="146"/>
      <c r="AC71" s="146"/>
      <c r="AD71" s="146"/>
      <c r="AE71" s="146"/>
      <c r="AF71" s="146"/>
      <c r="AG71" s="146" t="s">
        <v>152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3" x14ac:dyDescent="0.3">
      <c r="A72" s="153"/>
      <c r="B72" s="154"/>
      <c r="C72" s="255" t="s">
        <v>179</v>
      </c>
      <c r="D72" s="256"/>
      <c r="E72" s="256"/>
      <c r="F72" s="256"/>
      <c r="G72" s="256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6"/>
      <c r="AA72" s="146"/>
      <c r="AB72" s="146"/>
      <c r="AC72" s="146"/>
      <c r="AD72" s="146"/>
      <c r="AE72" s="146"/>
      <c r="AF72" s="146"/>
      <c r="AG72" s="146" t="s">
        <v>152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3" x14ac:dyDescent="0.3">
      <c r="A73" s="153"/>
      <c r="B73" s="154"/>
      <c r="C73" s="255" t="s">
        <v>180</v>
      </c>
      <c r="D73" s="256"/>
      <c r="E73" s="256"/>
      <c r="F73" s="256"/>
      <c r="G73" s="256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6"/>
      <c r="AA73" s="146"/>
      <c r="AB73" s="146"/>
      <c r="AC73" s="146"/>
      <c r="AD73" s="146"/>
      <c r="AE73" s="146"/>
      <c r="AF73" s="146"/>
      <c r="AG73" s="146" t="s">
        <v>152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3" x14ac:dyDescent="0.3">
      <c r="A74" s="153"/>
      <c r="B74" s="154"/>
      <c r="C74" s="255" t="s">
        <v>181</v>
      </c>
      <c r="D74" s="256"/>
      <c r="E74" s="256"/>
      <c r="F74" s="256"/>
      <c r="G74" s="256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6"/>
      <c r="AA74" s="146"/>
      <c r="AB74" s="146"/>
      <c r="AC74" s="146"/>
      <c r="AD74" s="146"/>
      <c r="AE74" s="146"/>
      <c r="AF74" s="146"/>
      <c r="AG74" s="146" t="s">
        <v>152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3" x14ac:dyDescent="0.3">
      <c r="A75" s="153"/>
      <c r="B75" s="154"/>
      <c r="C75" s="255" t="s">
        <v>182</v>
      </c>
      <c r="D75" s="256"/>
      <c r="E75" s="256"/>
      <c r="F75" s="256"/>
      <c r="G75" s="256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6"/>
      <c r="AA75" s="146"/>
      <c r="AB75" s="146"/>
      <c r="AC75" s="146"/>
      <c r="AD75" s="146"/>
      <c r="AE75" s="146"/>
      <c r="AF75" s="146"/>
      <c r="AG75" s="146" t="s">
        <v>152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2" x14ac:dyDescent="0.3">
      <c r="A76" s="153"/>
      <c r="B76" s="154"/>
      <c r="C76" s="189" t="s">
        <v>192</v>
      </c>
      <c r="D76" s="159"/>
      <c r="E76" s="160">
        <v>1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6"/>
      <c r="AA76" s="146"/>
      <c r="AB76" s="146"/>
      <c r="AC76" s="146"/>
      <c r="AD76" s="146"/>
      <c r="AE76" s="146"/>
      <c r="AF76" s="146"/>
      <c r="AG76" s="146" t="s">
        <v>131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ht="20.6" outlineLevel="1" x14ac:dyDescent="0.3">
      <c r="A77" s="153">
        <v>15</v>
      </c>
      <c r="B77" s="154" t="s">
        <v>193</v>
      </c>
      <c r="C77" s="192" t="s">
        <v>194</v>
      </c>
      <c r="D77" s="155" t="s">
        <v>0</v>
      </c>
      <c r="E77" s="185"/>
      <c r="F77" s="158"/>
      <c r="G77" s="157">
        <f>ROUND(E77*F77,2)</f>
        <v>0</v>
      </c>
      <c r="H77" s="158"/>
      <c r="I77" s="157">
        <f>ROUND(E77*H77,2)</f>
        <v>0</v>
      </c>
      <c r="J77" s="158"/>
      <c r="K77" s="157">
        <f>ROUND(E77*J77,2)</f>
        <v>0</v>
      </c>
      <c r="L77" s="157">
        <v>21</v>
      </c>
      <c r="M77" s="157">
        <f>G77*(1+L77/100)</f>
        <v>0</v>
      </c>
      <c r="N77" s="156">
        <v>0</v>
      </c>
      <c r="O77" s="156">
        <f>ROUND(E77*N77,2)</f>
        <v>0</v>
      </c>
      <c r="P77" s="156">
        <v>0</v>
      </c>
      <c r="Q77" s="156">
        <f>ROUND(E77*P77,2)</f>
        <v>0</v>
      </c>
      <c r="R77" s="157"/>
      <c r="S77" s="157" t="s">
        <v>126</v>
      </c>
      <c r="T77" s="157" t="s">
        <v>126</v>
      </c>
      <c r="U77" s="157">
        <v>0</v>
      </c>
      <c r="V77" s="157">
        <f>ROUND(E77*U77,2)</f>
        <v>0</v>
      </c>
      <c r="W77" s="157"/>
      <c r="X77" s="157" t="s">
        <v>160</v>
      </c>
      <c r="Y77" s="157" t="s">
        <v>128</v>
      </c>
      <c r="Z77" s="146"/>
      <c r="AA77" s="146"/>
      <c r="AB77" s="146"/>
      <c r="AC77" s="146"/>
      <c r="AD77" s="146"/>
      <c r="AE77" s="146"/>
      <c r="AF77" s="146"/>
      <c r="AG77" s="146" t="s">
        <v>161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x14ac:dyDescent="0.3">
      <c r="A78" s="166" t="s">
        <v>121</v>
      </c>
      <c r="B78" s="167" t="s">
        <v>88</v>
      </c>
      <c r="C78" s="187" t="s">
        <v>89</v>
      </c>
      <c r="D78" s="168"/>
      <c r="E78" s="169"/>
      <c r="F78" s="170"/>
      <c r="G78" s="171">
        <f>SUMIF(AG79:AG79,"&lt;&gt;NOR",G79:G79)</f>
        <v>0</v>
      </c>
      <c r="H78" s="165"/>
      <c r="I78" s="165">
        <f>SUM(I79:I79)</f>
        <v>0</v>
      </c>
      <c r="J78" s="165"/>
      <c r="K78" s="165">
        <f>SUM(K79:K79)</f>
        <v>0</v>
      </c>
      <c r="L78" s="165"/>
      <c r="M78" s="165">
        <f>SUM(M79:M79)</f>
        <v>0</v>
      </c>
      <c r="N78" s="164"/>
      <c r="O78" s="164">
        <f>SUM(O79:O79)</f>
        <v>0</v>
      </c>
      <c r="P78" s="164"/>
      <c r="Q78" s="164">
        <f>SUM(Q79:Q79)</f>
        <v>0</v>
      </c>
      <c r="R78" s="165"/>
      <c r="S78" s="165"/>
      <c r="T78" s="165"/>
      <c r="U78" s="165"/>
      <c r="V78" s="165">
        <f>SUM(V79:V79)</f>
        <v>0</v>
      </c>
      <c r="W78" s="165"/>
      <c r="X78" s="165"/>
      <c r="Y78" s="165"/>
      <c r="AG78" t="s">
        <v>122</v>
      </c>
    </row>
    <row r="79" spans="1:60" outlineLevel="1" x14ac:dyDescent="0.3">
      <c r="A79" s="179">
        <v>16</v>
      </c>
      <c r="B79" s="180" t="s">
        <v>195</v>
      </c>
      <c r="C79" s="190" t="s">
        <v>196</v>
      </c>
      <c r="D79" s="181" t="s">
        <v>164</v>
      </c>
      <c r="E79" s="182">
        <v>1</v>
      </c>
      <c r="F79" s="183"/>
      <c r="G79" s="184">
        <f>ROUND(E79*F79,2)</f>
        <v>0</v>
      </c>
      <c r="H79" s="158"/>
      <c r="I79" s="157">
        <f>ROUND(E79*H79,2)</f>
        <v>0</v>
      </c>
      <c r="J79" s="158"/>
      <c r="K79" s="157">
        <f>ROUND(E79*J79,2)</f>
        <v>0</v>
      </c>
      <c r="L79" s="157">
        <v>21</v>
      </c>
      <c r="M79" s="157">
        <f>G79*(1+L79/100)</f>
        <v>0</v>
      </c>
      <c r="N79" s="156">
        <v>0</v>
      </c>
      <c r="O79" s="156">
        <f>ROUND(E79*N79,2)</f>
        <v>0</v>
      </c>
      <c r="P79" s="156">
        <v>0</v>
      </c>
      <c r="Q79" s="156">
        <f>ROUND(E79*P79,2)</f>
        <v>0</v>
      </c>
      <c r="R79" s="157"/>
      <c r="S79" s="157" t="s">
        <v>165</v>
      </c>
      <c r="T79" s="157" t="s">
        <v>166</v>
      </c>
      <c r="U79" s="157">
        <v>0</v>
      </c>
      <c r="V79" s="157">
        <f>ROUND(E79*U79,2)</f>
        <v>0</v>
      </c>
      <c r="W79" s="157"/>
      <c r="X79" s="157" t="s">
        <v>127</v>
      </c>
      <c r="Y79" s="157" t="s">
        <v>128</v>
      </c>
      <c r="Z79" s="146"/>
      <c r="AA79" s="146"/>
      <c r="AB79" s="146"/>
      <c r="AC79" s="146"/>
      <c r="AD79" s="146"/>
      <c r="AE79" s="146"/>
      <c r="AF79" s="146"/>
      <c r="AG79" s="146" t="s">
        <v>129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x14ac:dyDescent="0.3">
      <c r="A80" s="166" t="s">
        <v>121</v>
      </c>
      <c r="B80" s="167" t="s">
        <v>90</v>
      </c>
      <c r="C80" s="187" t="s">
        <v>91</v>
      </c>
      <c r="D80" s="168"/>
      <c r="E80" s="169"/>
      <c r="F80" s="170"/>
      <c r="G80" s="171">
        <f>SUMIF(AG81:AG85,"&lt;&gt;NOR",G81:G85)</f>
        <v>0</v>
      </c>
      <c r="H80" s="165"/>
      <c r="I80" s="165">
        <f>SUM(I81:I85)</f>
        <v>0</v>
      </c>
      <c r="J80" s="165"/>
      <c r="K80" s="165">
        <f>SUM(K81:K85)</f>
        <v>0</v>
      </c>
      <c r="L80" s="165"/>
      <c r="M80" s="165">
        <f>SUM(M81:M85)</f>
        <v>0</v>
      </c>
      <c r="N80" s="164"/>
      <c r="O80" s="164">
        <f>SUM(O81:O85)</f>
        <v>0</v>
      </c>
      <c r="P80" s="164"/>
      <c r="Q80" s="164">
        <f>SUM(Q81:Q85)</f>
        <v>0</v>
      </c>
      <c r="R80" s="165"/>
      <c r="S80" s="165"/>
      <c r="T80" s="165"/>
      <c r="U80" s="165"/>
      <c r="V80" s="165">
        <f>SUM(V81:V85)</f>
        <v>6.97</v>
      </c>
      <c r="W80" s="165"/>
      <c r="X80" s="165"/>
      <c r="Y80" s="165"/>
      <c r="AG80" t="s">
        <v>122</v>
      </c>
    </row>
    <row r="81" spans="1:60" outlineLevel="1" x14ac:dyDescent="0.3">
      <c r="A81" s="179">
        <v>17</v>
      </c>
      <c r="B81" s="180" t="s">
        <v>197</v>
      </c>
      <c r="C81" s="190" t="s">
        <v>198</v>
      </c>
      <c r="D81" s="181" t="s">
        <v>134</v>
      </c>
      <c r="E81" s="182">
        <v>2.70783</v>
      </c>
      <c r="F81" s="183"/>
      <c r="G81" s="184">
        <f>ROUND(E81*F81,2)</f>
        <v>0</v>
      </c>
      <c r="H81" s="158"/>
      <c r="I81" s="157">
        <f>ROUND(E81*H81,2)</f>
        <v>0</v>
      </c>
      <c r="J81" s="158"/>
      <c r="K81" s="157">
        <f>ROUND(E81*J81,2)</f>
        <v>0</v>
      </c>
      <c r="L81" s="157">
        <v>21</v>
      </c>
      <c r="M81" s="157">
        <f>G81*(1+L81/100)</f>
        <v>0</v>
      </c>
      <c r="N81" s="156">
        <v>0</v>
      </c>
      <c r="O81" s="156">
        <f>ROUND(E81*N81,2)</f>
        <v>0</v>
      </c>
      <c r="P81" s="156">
        <v>0</v>
      </c>
      <c r="Q81" s="156">
        <f>ROUND(E81*P81,2)</f>
        <v>0</v>
      </c>
      <c r="R81" s="157"/>
      <c r="S81" s="157" t="s">
        <v>126</v>
      </c>
      <c r="T81" s="157" t="s">
        <v>126</v>
      </c>
      <c r="U81" s="157">
        <v>1.1399999999999999</v>
      </c>
      <c r="V81" s="157">
        <f>ROUND(E81*U81,2)</f>
        <v>3.09</v>
      </c>
      <c r="W81" s="157"/>
      <c r="X81" s="157" t="s">
        <v>199</v>
      </c>
      <c r="Y81" s="157" t="s">
        <v>128</v>
      </c>
      <c r="Z81" s="146"/>
      <c r="AA81" s="146"/>
      <c r="AB81" s="146"/>
      <c r="AC81" s="146"/>
      <c r="AD81" s="146"/>
      <c r="AE81" s="146"/>
      <c r="AF81" s="146"/>
      <c r="AG81" s="146" t="s">
        <v>200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3">
      <c r="A82" s="179">
        <v>18</v>
      </c>
      <c r="B82" s="180" t="s">
        <v>201</v>
      </c>
      <c r="C82" s="190" t="s">
        <v>202</v>
      </c>
      <c r="D82" s="181" t="s">
        <v>134</v>
      </c>
      <c r="E82" s="182">
        <v>2.70783</v>
      </c>
      <c r="F82" s="183"/>
      <c r="G82" s="184">
        <f>ROUND(E82*F82,2)</f>
        <v>0</v>
      </c>
      <c r="H82" s="158"/>
      <c r="I82" s="157">
        <f>ROUND(E82*H82,2)</f>
        <v>0</v>
      </c>
      <c r="J82" s="158"/>
      <c r="K82" s="157">
        <f>ROUND(E82*J82,2)</f>
        <v>0</v>
      </c>
      <c r="L82" s="157">
        <v>21</v>
      </c>
      <c r="M82" s="157">
        <f>G82*(1+L82/100)</f>
        <v>0</v>
      </c>
      <c r="N82" s="156">
        <v>0</v>
      </c>
      <c r="O82" s="156">
        <f>ROUND(E82*N82,2)</f>
        <v>0</v>
      </c>
      <c r="P82" s="156">
        <v>0</v>
      </c>
      <c r="Q82" s="156">
        <f>ROUND(E82*P82,2)</f>
        <v>0</v>
      </c>
      <c r="R82" s="157"/>
      <c r="S82" s="157" t="s">
        <v>126</v>
      </c>
      <c r="T82" s="157" t="s">
        <v>126</v>
      </c>
      <c r="U82" s="157">
        <v>0.49</v>
      </c>
      <c r="V82" s="157">
        <f>ROUND(E82*U82,2)</f>
        <v>1.33</v>
      </c>
      <c r="W82" s="157"/>
      <c r="X82" s="157" t="s">
        <v>199</v>
      </c>
      <c r="Y82" s="157" t="s">
        <v>128</v>
      </c>
      <c r="Z82" s="146"/>
      <c r="AA82" s="146"/>
      <c r="AB82" s="146"/>
      <c r="AC82" s="146"/>
      <c r="AD82" s="146"/>
      <c r="AE82" s="146"/>
      <c r="AF82" s="146"/>
      <c r="AG82" s="146" t="s">
        <v>200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3">
      <c r="A83" s="179">
        <v>19</v>
      </c>
      <c r="B83" s="180" t="s">
        <v>203</v>
      </c>
      <c r="C83" s="190" t="s">
        <v>204</v>
      </c>
      <c r="D83" s="181" t="s">
        <v>134</v>
      </c>
      <c r="E83" s="182">
        <v>51.448770000000003</v>
      </c>
      <c r="F83" s="183"/>
      <c r="G83" s="184">
        <f>ROUND(E83*F83,2)</f>
        <v>0</v>
      </c>
      <c r="H83" s="158"/>
      <c r="I83" s="157">
        <f>ROUND(E83*H83,2)</f>
        <v>0</v>
      </c>
      <c r="J83" s="158"/>
      <c r="K83" s="157">
        <f>ROUND(E83*J83,2)</f>
        <v>0</v>
      </c>
      <c r="L83" s="157">
        <v>21</v>
      </c>
      <c r="M83" s="157">
        <f>G83*(1+L83/100)</f>
        <v>0</v>
      </c>
      <c r="N83" s="156">
        <v>0</v>
      </c>
      <c r="O83" s="156">
        <f>ROUND(E83*N83,2)</f>
        <v>0</v>
      </c>
      <c r="P83" s="156">
        <v>0</v>
      </c>
      <c r="Q83" s="156">
        <f>ROUND(E83*P83,2)</f>
        <v>0</v>
      </c>
      <c r="R83" s="157"/>
      <c r="S83" s="157" t="s">
        <v>126</v>
      </c>
      <c r="T83" s="157" t="s">
        <v>126</v>
      </c>
      <c r="U83" s="157">
        <v>0</v>
      </c>
      <c r="V83" s="157">
        <f>ROUND(E83*U83,2)</f>
        <v>0</v>
      </c>
      <c r="W83" s="157"/>
      <c r="X83" s="157" t="s">
        <v>199</v>
      </c>
      <c r="Y83" s="157" t="s">
        <v>128</v>
      </c>
      <c r="Z83" s="146"/>
      <c r="AA83" s="146"/>
      <c r="AB83" s="146"/>
      <c r="AC83" s="146"/>
      <c r="AD83" s="146"/>
      <c r="AE83" s="146"/>
      <c r="AF83" s="146"/>
      <c r="AG83" s="146" t="s">
        <v>200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3">
      <c r="A84" s="179">
        <v>20</v>
      </c>
      <c r="B84" s="180" t="s">
        <v>205</v>
      </c>
      <c r="C84" s="190" t="s">
        <v>206</v>
      </c>
      <c r="D84" s="181" t="s">
        <v>134</v>
      </c>
      <c r="E84" s="182">
        <v>2.70783</v>
      </c>
      <c r="F84" s="183"/>
      <c r="G84" s="184">
        <f>ROUND(E84*F84,2)</f>
        <v>0</v>
      </c>
      <c r="H84" s="158"/>
      <c r="I84" s="157">
        <f>ROUND(E84*H84,2)</f>
        <v>0</v>
      </c>
      <c r="J84" s="158"/>
      <c r="K84" s="157">
        <f>ROUND(E84*J84,2)</f>
        <v>0</v>
      </c>
      <c r="L84" s="157">
        <v>21</v>
      </c>
      <c r="M84" s="157">
        <f>G84*(1+L84/100)</f>
        <v>0</v>
      </c>
      <c r="N84" s="156">
        <v>0</v>
      </c>
      <c r="O84" s="156">
        <f>ROUND(E84*N84,2)</f>
        <v>0</v>
      </c>
      <c r="P84" s="156">
        <v>0</v>
      </c>
      <c r="Q84" s="156">
        <f>ROUND(E84*P84,2)</f>
        <v>0</v>
      </c>
      <c r="R84" s="157"/>
      <c r="S84" s="157" t="s">
        <v>126</v>
      </c>
      <c r="T84" s="157" t="s">
        <v>126</v>
      </c>
      <c r="U84" s="157">
        <v>0.94199999999999995</v>
      </c>
      <c r="V84" s="157">
        <f>ROUND(E84*U84,2)</f>
        <v>2.5499999999999998</v>
      </c>
      <c r="W84" s="157"/>
      <c r="X84" s="157" t="s">
        <v>199</v>
      </c>
      <c r="Y84" s="157" t="s">
        <v>128</v>
      </c>
      <c r="Z84" s="146"/>
      <c r="AA84" s="146"/>
      <c r="AB84" s="146"/>
      <c r="AC84" s="146"/>
      <c r="AD84" s="146"/>
      <c r="AE84" s="146"/>
      <c r="AF84" s="146"/>
      <c r="AG84" s="146" t="s">
        <v>200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 x14ac:dyDescent="0.3">
      <c r="A85" s="179">
        <v>21</v>
      </c>
      <c r="B85" s="180" t="s">
        <v>207</v>
      </c>
      <c r="C85" s="190" t="s">
        <v>208</v>
      </c>
      <c r="D85" s="181" t="s">
        <v>134</v>
      </c>
      <c r="E85" s="182">
        <v>2.70783</v>
      </c>
      <c r="F85" s="183"/>
      <c r="G85" s="184">
        <f>ROUND(E85*F85,2)</f>
        <v>0</v>
      </c>
      <c r="H85" s="158"/>
      <c r="I85" s="157">
        <f>ROUND(E85*H85,2)</f>
        <v>0</v>
      </c>
      <c r="J85" s="158"/>
      <c r="K85" s="157">
        <f>ROUND(E85*J85,2)</f>
        <v>0</v>
      </c>
      <c r="L85" s="157">
        <v>21</v>
      </c>
      <c r="M85" s="157">
        <f>G85*(1+L85/100)</f>
        <v>0</v>
      </c>
      <c r="N85" s="156">
        <v>0</v>
      </c>
      <c r="O85" s="156">
        <f>ROUND(E85*N85,2)</f>
        <v>0</v>
      </c>
      <c r="P85" s="156">
        <v>0</v>
      </c>
      <c r="Q85" s="156">
        <f>ROUND(E85*P85,2)</f>
        <v>0</v>
      </c>
      <c r="R85" s="157"/>
      <c r="S85" s="157" t="s">
        <v>126</v>
      </c>
      <c r="T85" s="157" t="s">
        <v>126</v>
      </c>
      <c r="U85" s="157">
        <v>0</v>
      </c>
      <c r="V85" s="157">
        <f>ROUND(E85*U85,2)</f>
        <v>0</v>
      </c>
      <c r="W85" s="157"/>
      <c r="X85" s="157" t="s">
        <v>199</v>
      </c>
      <c r="Y85" s="157" t="s">
        <v>128</v>
      </c>
      <c r="Z85" s="146"/>
      <c r="AA85" s="146"/>
      <c r="AB85" s="146"/>
      <c r="AC85" s="146"/>
      <c r="AD85" s="146"/>
      <c r="AE85" s="146"/>
      <c r="AF85" s="146"/>
      <c r="AG85" s="146" t="s">
        <v>200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x14ac:dyDescent="0.3">
      <c r="A86" s="166" t="s">
        <v>121</v>
      </c>
      <c r="B86" s="167" t="s">
        <v>93</v>
      </c>
      <c r="C86" s="187" t="s">
        <v>29</v>
      </c>
      <c r="D86" s="168"/>
      <c r="E86" s="169"/>
      <c r="F86" s="170"/>
      <c r="G86" s="171">
        <f>SUMIF(AG87:AG90,"&lt;&gt;NOR",G87:G90)</f>
        <v>0</v>
      </c>
      <c r="H86" s="165"/>
      <c r="I86" s="165">
        <f>SUM(I87:I90)</f>
        <v>0</v>
      </c>
      <c r="J86" s="165"/>
      <c r="K86" s="165">
        <f>SUM(K87:K90)</f>
        <v>0</v>
      </c>
      <c r="L86" s="165"/>
      <c r="M86" s="165">
        <f>SUM(M87:M90)</f>
        <v>0</v>
      </c>
      <c r="N86" s="164"/>
      <c r="O86" s="164">
        <f>SUM(O87:O90)</f>
        <v>0</v>
      </c>
      <c r="P86" s="164"/>
      <c r="Q86" s="164">
        <f>SUM(Q87:Q90)</f>
        <v>0</v>
      </c>
      <c r="R86" s="165"/>
      <c r="S86" s="165"/>
      <c r="T86" s="165"/>
      <c r="U86" s="165"/>
      <c r="V86" s="165">
        <f>SUM(V87:V90)</f>
        <v>0</v>
      </c>
      <c r="W86" s="165"/>
      <c r="X86" s="165"/>
      <c r="Y86" s="165"/>
      <c r="AG86" t="s">
        <v>122</v>
      </c>
    </row>
    <row r="87" spans="1:60" outlineLevel="1" x14ac:dyDescent="0.3">
      <c r="A87" s="173">
        <v>22</v>
      </c>
      <c r="B87" s="174" t="s">
        <v>209</v>
      </c>
      <c r="C87" s="188" t="s">
        <v>210</v>
      </c>
      <c r="D87" s="175" t="s">
        <v>211</v>
      </c>
      <c r="E87" s="176">
        <v>1</v>
      </c>
      <c r="F87" s="177"/>
      <c r="G87" s="178">
        <f>ROUND(E87*F87,2)</f>
        <v>0</v>
      </c>
      <c r="H87" s="158"/>
      <c r="I87" s="157">
        <f>ROUND(E87*H87,2)</f>
        <v>0</v>
      </c>
      <c r="J87" s="158"/>
      <c r="K87" s="157">
        <f>ROUND(E87*J87,2)</f>
        <v>0</v>
      </c>
      <c r="L87" s="157">
        <v>21</v>
      </c>
      <c r="M87" s="157">
        <f>G87*(1+L87/100)</f>
        <v>0</v>
      </c>
      <c r="N87" s="156">
        <v>0</v>
      </c>
      <c r="O87" s="156">
        <f>ROUND(E87*N87,2)</f>
        <v>0</v>
      </c>
      <c r="P87" s="156">
        <v>0</v>
      </c>
      <c r="Q87" s="156">
        <f>ROUND(E87*P87,2)</f>
        <v>0</v>
      </c>
      <c r="R87" s="157"/>
      <c r="S87" s="157" t="s">
        <v>126</v>
      </c>
      <c r="T87" s="157" t="s">
        <v>166</v>
      </c>
      <c r="U87" s="157">
        <v>0</v>
      </c>
      <c r="V87" s="157">
        <f>ROUND(E87*U87,2)</f>
        <v>0</v>
      </c>
      <c r="W87" s="157"/>
      <c r="X87" s="157" t="s">
        <v>212</v>
      </c>
      <c r="Y87" s="157" t="s">
        <v>128</v>
      </c>
      <c r="Z87" s="146"/>
      <c r="AA87" s="146"/>
      <c r="AB87" s="146"/>
      <c r="AC87" s="146"/>
      <c r="AD87" s="146"/>
      <c r="AE87" s="146"/>
      <c r="AF87" s="146"/>
      <c r="AG87" s="146" t="s">
        <v>213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2" x14ac:dyDescent="0.3">
      <c r="A88" s="153"/>
      <c r="B88" s="154"/>
      <c r="C88" s="257" t="s">
        <v>214</v>
      </c>
      <c r="D88" s="258"/>
      <c r="E88" s="258"/>
      <c r="F88" s="258"/>
      <c r="G88" s="258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6"/>
      <c r="AA88" s="146"/>
      <c r="AB88" s="146"/>
      <c r="AC88" s="146"/>
      <c r="AD88" s="146"/>
      <c r="AE88" s="146"/>
      <c r="AF88" s="146"/>
      <c r="AG88" s="146" t="s">
        <v>152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3" x14ac:dyDescent="0.3">
      <c r="A89" s="153"/>
      <c r="B89" s="154"/>
      <c r="C89" s="191" t="s">
        <v>176</v>
      </c>
      <c r="D89" s="161"/>
      <c r="E89" s="162"/>
      <c r="F89" s="163"/>
      <c r="G89" s="163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6"/>
      <c r="AA89" s="146"/>
      <c r="AB89" s="146"/>
      <c r="AC89" s="146"/>
      <c r="AD89" s="146"/>
      <c r="AE89" s="146"/>
      <c r="AF89" s="146"/>
      <c r="AG89" s="146" t="s">
        <v>152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ht="21" outlineLevel="3" x14ac:dyDescent="0.3">
      <c r="A90" s="153"/>
      <c r="B90" s="154"/>
      <c r="C90" s="255" t="s">
        <v>215</v>
      </c>
      <c r="D90" s="256"/>
      <c r="E90" s="256"/>
      <c r="F90" s="256"/>
      <c r="G90" s="256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6"/>
      <c r="AA90" s="146"/>
      <c r="AB90" s="146"/>
      <c r="AC90" s="146"/>
      <c r="AD90" s="146"/>
      <c r="AE90" s="146"/>
      <c r="AF90" s="146"/>
      <c r="AG90" s="146" t="s">
        <v>152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86" t="str">
        <f>C90</f>
        <v>Kompletační činnost (fotodokumentace, vzorkování, zkoušky, revize, průběžný úklid, uvedení dotčených ploch do původního stavu, dodržování BOZP, aj.)</v>
      </c>
      <c r="BB90" s="146"/>
      <c r="BC90" s="146"/>
      <c r="BD90" s="146"/>
      <c r="BE90" s="146"/>
      <c r="BF90" s="146"/>
      <c r="BG90" s="146"/>
      <c r="BH90" s="146"/>
    </row>
    <row r="91" spans="1:60" x14ac:dyDescent="0.3">
      <c r="A91" s="166" t="s">
        <v>121</v>
      </c>
      <c r="B91" s="167" t="s">
        <v>94</v>
      </c>
      <c r="C91" s="187" t="s">
        <v>30</v>
      </c>
      <c r="D91" s="168"/>
      <c r="E91" s="169"/>
      <c r="F91" s="170"/>
      <c r="G91" s="171">
        <f>SUMIF(AG92:AG95,"&lt;&gt;NOR",G92:G95)</f>
        <v>0</v>
      </c>
      <c r="H91" s="165"/>
      <c r="I91" s="165">
        <f>SUM(I92:I95)</f>
        <v>0</v>
      </c>
      <c r="J91" s="165"/>
      <c r="K91" s="165">
        <f>SUM(K92:K95)</f>
        <v>0</v>
      </c>
      <c r="L91" s="165"/>
      <c r="M91" s="165">
        <f>SUM(M92:M95)</f>
        <v>0</v>
      </c>
      <c r="N91" s="164"/>
      <c r="O91" s="164">
        <f>SUM(O92:O95)</f>
        <v>0</v>
      </c>
      <c r="P91" s="164"/>
      <c r="Q91" s="164">
        <f>SUM(Q92:Q95)</f>
        <v>0</v>
      </c>
      <c r="R91" s="165"/>
      <c r="S91" s="165"/>
      <c r="T91" s="165"/>
      <c r="U91" s="165"/>
      <c r="V91" s="165">
        <f>SUM(V92:V95)</f>
        <v>0</v>
      </c>
      <c r="W91" s="165"/>
      <c r="X91" s="165"/>
      <c r="Y91" s="165"/>
      <c r="AG91" t="s">
        <v>122</v>
      </c>
    </row>
    <row r="92" spans="1:60" outlineLevel="1" x14ac:dyDescent="0.3">
      <c r="A92" s="173">
        <v>23</v>
      </c>
      <c r="B92" s="174" t="s">
        <v>216</v>
      </c>
      <c r="C92" s="188" t="s">
        <v>217</v>
      </c>
      <c r="D92" s="175" t="s">
        <v>211</v>
      </c>
      <c r="E92" s="176">
        <v>1</v>
      </c>
      <c r="F92" s="177"/>
      <c r="G92" s="178">
        <f>ROUND(E92*F92,2)</f>
        <v>0</v>
      </c>
      <c r="H92" s="158"/>
      <c r="I92" s="157">
        <f>ROUND(E92*H92,2)</f>
        <v>0</v>
      </c>
      <c r="J92" s="158"/>
      <c r="K92" s="157">
        <f>ROUND(E92*J92,2)</f>
        <v>0</v>
      </c>
      <c r="L92" s="157">
        <v>21</v>
      </c>
      <c r="M92" s="157">
        <f>G92*(1+L92/100)</f>
        <v>0</v>
      </c>
      <c r="N92" s="156">
        <v>0</v>
      </c>
      <c r="O92" s="156">
        <f>ROUND(E92*N92,2)</f>
        <v>0</v>
      </c>
      <c r="P92" s="156">
        <v>0</v>
      </c>
      <c r="Q92" s="156">
        <f>ROUND(E92*P92,2)</f>
        <v>0</v>
      </c>
      <c r="R92" s="157"/>
      <c r="S92" s="157" t="s">
        <v>126</v>
      </c>
      <c r="T92" s="157" t="s">
        <v>166</v>
      </c>
      <c r="U92" s="157">
        <v>0</v>
      </c>
      <c r="V92" s="157">
        <f>ROUND(E92*U92,2)</f>
        <v>0</v>
      </c>
      <c r="W92" s="157"/>
      <c r="X92" s="157" t="s">
        <v>212</v>
      </c>
      <c r="Y92" s="157" t="s">
        <v>128</v>
      </c>
      <c r="Z92" s="146"/>
      <c r="AA92" s="146"/>
      <c r="AB92" s="146"/>
      <c r="AC92" s="146"/>
      <c r="AD92" s="146"/>
      <c r="AE92" s="146"/>
      <c r="AF92" s="146"/>
      <c r="AG92" s="146" t="s">
        <v>213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ht="21" outlineLevel="2" x14ac:dyDescent="0.3">
      <c r="A93" s="153"/>
      <c r="B93" s="154"/>
      <c r="C93" s="257" t="s">
        <v>218</v>
      </c>
      <c r="D93" s="258"/>
      <c r="E93" s="258"/>
      <c r="F93" s="258"/>
      <c r="G93" s="258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6"/>
      <c r="AA93" s="146"/>
      <c r="AB93" s="146"/>
      <c r="AC93" s="146"/>
      <c r="AD93" s="146"/>
      <c r="AE93" s="146"/>
      <c r="AF93" s="146"/>
      <c r="AG93" s="146" t="s">
        <v>152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86" t="str">
        <f>C93</f>
        <v>Veškeré náklady spojené s vybudováním, provozem a odstraněním zařízení staveniště. Zabezpečení proti vniknutí nepovolaných osob.</v>
      </c>
      <c r="BB93" s="146"/>
      <c r="BC93" s="146"/>
      <c r="BD93" s="146"/>
      <c r="BE93" s="146"/>
      <c r="BF93" s="146"/>
      <c r="BG93" s="146"/>
      <c r="BH93" s="146"/>
    </row>
    <row r="94" spans="1:60" outlineLevel="1" x14ac:dyDescent="0.3">
      <c r="A94" s="173">
        <v>24</v>
      </c>
      <c r="B94" s="174" t="s">
        <v>219</v>
      </c>
      <c r="C94" s="188" t="s">
        <v>220</v>
      </c>
      <c r="D94" s="175" t="s">
        <v>211</v>
      </c>
      <c r="E94" s="176">
        <v>1</v>
      </c>
      <c r="F94" s="177"/>
      <c r="G94" s="178">
        <f>ROUND(E94*F94,2)</f>
        <v>0</v>
      </c>
      <c r="H94" s="158"/>
      <c r="I94" s="157">
        <f>ROUND(E94*H94,2)</f>
        <v>0</v>
      </c>
      <c r="J94" s="158"/>
      <c r="K94" s="157">
        <f>ROUND(E94*J94,2)</f>
        <v>0</v>
      </c>
      <c r="L94" s="157">
        <v>21</v>
      </c>
      <c r="M94" s="157">
        <f>G94*(1+L94/100)</f>
        <v>0</v>
      </c>
      <c r="N94" s="156">
        <v>0</v>
      </c>
      <c r="O94" s="156">
        <f>ROUND(E94*N94,2)</f>
        <v>0</v>
      </c>
      <c r="P94" s="156">
        <v>0</v>
      </c>
      <c r="Q94" s="156">
        <f>ROUND(E94*P94,2)</f>
        <v>0</v>
      </c>
      <c r="R94" s="157"/>
      <c r="S94" s="157" t="s">
        <v>126</v>
      </c>
      <c r="T94" s="157" t="s">
        <v>166</v>
      </c>
      <c r="U94" s="157">
        <v>0</v>
      </c>
      <c r="V94" s="157">
        <f>ROUND(E94*U94,2)</f>
        <v>0</v>
      </c>
      <c r="W94" s="157"/>
      <c r="X94" s="157" t="s">
        <v>212</v>
      </c>
      <c r="Y94" s="157" t="s">
        <v>128</v>
      </c>
      <c r="Z94" s="146"/>
      <c r="AA94" s="146"/>
      <c r="AB94" s="146"/>
      <c r="AC94" s="146"/>
      <c r="AD94" s="146"/>
      <c r="AE94" s="146"/>
      <c r="AF94" s="146"/>
      <c r="AG94" s="146" t="s">
        <v>221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ht="21" outlineLevel="2" x14ac:dyDescent="0.3">
      <c r="A95" s="153"/>
      <c r="B95" s="154"/>
      <c r="C95" s="257" t="s">
        <v>222</v>
      </c>
      <c r="D95" s="258"/>
      <c r="E95" s="258"/>
      <c r="F95" s="258"/>
      <c r="G95" s="258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6"/>
      <c r="AA95" s="146"/>
      <c r="AB95" s="146"/>
      <c r="AC95" s="146"/>
      <c r="AD95" s="146"/>
      <c r="AE95" s="146"/>
      <c r="AF95" s="146"/>
      <c r="AG95" s="146" t="s">
        <v>152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86" t="str">
        <f>C95</f>
        <v>Náklady na vyhotovení dokumentace skutečného provedení stavby a její předání objednateli v požadované formě a požadovaném počtu.</v>
      </c>
      <c r="BB95" s="146"/>
      <c r="BC95" s="146"/>
      <c r="BD95" s="146"/>
      <c r="BE95" s="146"/>
      <c r="BF95" s="146"/>
      <c r="BG95" s="146"/>
      <c r="BH95" s="146"/>
    </row>
    <row r="96" spans="1:60" x14ac:dyDescent="0.3">
      <c r="A96" s="3"/>
      <c r="B96" s="4"/>
      <c r="C96" s="193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AE96">
        <v>12</v>
      </c>
      <c r="AF96">
        <v>21</v>
      </c>
      <c r="AG96" t="s">
        <v>107</v>
      </c>
    </row>
    <row r="97" spans="1:33" x14ac:dyDescent="0.3">
      <c r="A97" s="149"/>
      <c r="B97" s="150" t="s">
        <v>31</v>
      </c>
      <c r="C97" s="194"/>
      <c r="D97" s="151"/>
      <c r="E97" s="152"/>
      <c r="F97" s="152"/>
      <c r="G97" s="172">
        <f>G8+G13+G26+G28+G35+G78+G80+G86+G91</f>
        <v>0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AE97">
        <f>SUMIF(L7:L95,AE96,G7:G95)</f>
        <v>0</v>
      </c>
      <c r="AF97">
        <f>SUMIF(L7:L95,AF96,G7:G95)</f>
        <v>0</v>
      </c>
      <c r="AG97" t="s">
        <v>223</v>
      </c>
    </row>
    <row r="98" spans="1:33" x14ac:dyDescent="0.3">
      <c r="A98" s="3"/>
      <c r="B98" s="4"/>
      <c r="C98" s="193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33" x14ac:dyDescent="0.3">
      <c r="A99" s="3"/>
      <c r="B99" s="4"/>
      <c r="C99" s="193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33" x14ac:dyDescent="0.3">
      <c r="A100" s="266" t="s">
        <v>224</v>
      </c>
      <c r="B100" s="266"/>
      <c r="C100" s="267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33" x14ac:dyDescent="0.3">
      <c r="A101" s="268"/>
      <c r="B101" s="269"/>
      <c r="C101" s="270"/>
      <c r="D101" s="269"/>
      <c r="E101" s="269"/>
      <c r="F101" s="269"/>
      <c r="G101" s="271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AG101" t="s">
        <v>225</v>
      </c>
    </row>
    <row r="102" spans="1:33" x14ac:dyDescent="0.3">
      <c r="A102" s="272"/>
      <c r="B102" s="273"/>
      <c r="C102" s="274"/>
      <c r="D102" s="273"/>
      <c r="E102" s="273"/>
      <c r="F102" s="273"/>
      <c r="G102" s="275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33" x14ac:dyDescent="0.3">
      <c r="A103" s="272"/>
      <c r="B103" s="273"/>
      <c r="C103" s="274"/>
      <c r="D103" s="273"/>
      <c r="E103" s="273"/>
      <c r="F103" s="273"/>
      <c r="G103" s="275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33" x14ac:dyDescent="0.3">
      <c r="A104" s="272"/>
      <c r="B104" s="273"/>
      <c r="C104" s="274"/>
      <c r="D104" s="273"/>
      <c r="E104" s="273"/>
      <c r="F104" s="273"/>
      <c r="G104" s="275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33" x14ac:dyDescent="0.3">
      <c r="A105" s="276"/>
      <c r="B105" s="277"/>
      <c r="C105" s="278"/>
      <c r="D105" s="277"/>
      <c r="E105" s="277"/>
      <c r="F105" s="277"/>
      <c r="G105" s="279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33" x14ac:dyDescent="0.3">
      <c r="A106" s="3"/>
      <c r="B106" s="4"/>
      <c r="C106" s="193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33" x14ac:dyDescent="0.3">
      <c r="C107" s="195"/>
      <c r="D107" s="10"/>
      <c r="AG107" t="s">
        <v>227</v>
      </c>
    </row>
    <row r="108" spans="1:33" x14ac:dyDescent="0.3">
      <c r="D108" s="10"/>
    </row>
    <row r="109" spans="1:33" x14ac:dyDescent="0.3">
      <c r="D109" s="10"/>
    </row>
    <row r="110" spans="1:33" x14ac:dyDescent="0.3">
      <c r="D110" s="10"/>
    </row>
    <row r="111" spans="1:33" x14ac:dyDescent="0.3">
      <c r="D111" s="10"/>
    </row>
    <row r="112" spans="1:33" x14ac:dyDescent="0.3">
      <c r="D112" s="10"/>
    </row>
    <row r="113" spans="4:4" x14ac:dyDescent="0.3">
      <c r="D113" s="10"/>
    </row>
    <row r="114" spans="4:4" x14ac:dyDescent="0.3">
      <c r="D114" s="10"/>
    </row>
    <row r="115" spans="4:4" x14ac:dyDescent="0.3">
      <c r="D115" s="10"/>
    </row>
    <row r="116" spans="4:4" x14ac:dyDescent="0.3">
      <c r="D116" s="10"/>
    </row>
    <row r="117" spans="4:4" x14ac:dyDescent="0.3">
      <c r="D117" s="10"/>
    </row>
    <row r="118" spans="4:4" x14ac:dyDescent="0.3">
      <c r="D118" s="10"/>
    </row>
    <row r="119" spans="4:4" x14ac:dyDescent="0.3">
      <c r="D119" s="10"/>
    </row>
    <row r="120" spans="4:4" x14ac:dyDescent="0.3">
      <c r="D120" s="10"/>
    </row>
    <row r="121" spans="4:4" x14ac:dyDescent="0.3">
      <c r="D121" s="10"/>
    </row>
    <row r="122" spans="4:4" x14ac:dyDescent="0.3">
      <c r="D122" s="10"/>
    </row>
    <row r="123" spans="4:4" x14ac:dyDescent="0.3">
      <c r="D123" s="10"/>
    </row>
    <row r="124" spans="4:4" x14ac:dyDescent="0.3">
      <c r="D124" s="10"/>
    </row>
    <row r="125" spans="4:4" x14ac:dyDescent="0.3">
      <c r="D125" s="10"/>
    </row>
    <row r="126" spans="4:4" x14ac:dyDescent="0.3">
      <c r="D126" s="10"/>
    </row>
    <row r="127" spans="4:4" x14ac:dyDescent="0.3">
      <c r="D127" s="10"/>
    </row>
    <row r="128" spans="4:4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45">
    <mergeCell ref="A100:C100"/>
    <mergeCell ref="A101:G105"/>
    <mergeCell ref="C20:G20"/>
    <mergeCell ref="C23:G23"/>
    <mergeCell ref="C30:G30"/>
    <mergeCell ref="C31:G31"/>
    <mergeCell ref="C41:G41"/>
    <mergeCell ref="A1:G1"/>
    <mergeCell ref="C2:G2"/>
    <mergeCell ref="C3:G3"/>
    <mergeCell ref="C4:G4"/>
    <mergeCell ref="C32:G32"/>
    <mergeCell ref="C33:G33"/>
    <mergeCell ref="C34:G34"/>
    <mergeCell ref="C38:G38"/>
    <mergeCell ref="C40:G40"/>
    <mergeCell ref="C58:G58"/>
    <mergeCell ref="C42:G42"/>
    <mergeCell ref="C43:G43"/>
    <mergeCell ref="C44:G44"/>
    <mergeCell ref="C45:G45"/>
    <mergeCell ref="C48:G48"/>
    <mergeCell ref="C50:G50"/>
    <mergeCell ref="C51:G51"/>
    <mergeCell ref="C52:G52"/>
    <mergeCell ref="C53:G53"/>
    <mergeCell ref="C54:G54"/>
    <mergeCell ref="C55:G55"/>
    <mergeCell ref="C74:G74"/>
    <mergeCell ref="C60:G60"/>
    <mergeCell ref="C61:G61"/>
    <mergeCell ref="C62:G62"/>
    <mergeCell ref="C63:G63"/>
    <mergeCell ref="C64:G64"/>
    <mergeCell ref="C65:G65"/>
    <mergeCell ref="C68:G68"/>
    <mergeCell ref="C70:G70"/>
    <mergeCell ref="C71:G71"/>
    <mergeCell ref="C72:G72"/>
    <mergeCell ref="C73:G73"/>
    <mergeCell ref="C75:G75"/>
    <mergeCell ref="C88:G88"/>
    <mergeCell ref="C90:G90"/>
    <mergeCell ref="C93:G93"/>
    <mergeCell ref="C95:G95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96148-3B5E-44FD-9919-7D217C5063B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20" customWidth="1"/>
    <col min="3" max="3" width="38.23046875" style="120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259" t="s">
        <v>7</v>
      </c>
      <c r="B1" s="259"/>
      <c r="C1" s="259"/>
      <c r="D1" s="259"/>
      <c r="E1" s="259"/>
      <c r="F1" s="259"/>
      <c r="G1" s="259"/>
      <c r="AG1" t="s">
        <v>95</v>
      </c>
    </row>
    <row r="2" spans="1:60" ht="25" customHeight="1" x14ac:dyDescent="0.3">
      <c r="A2" s="50" t="s">
        <v>8</v>
      </c>
      <c r="B2" s="49" t="s">
        <v>43</v>
      </c>
      <c r="C2" s="260" t="s">
        <v>44</v>
      </c>
      <c r="D2" s="261"/>
      <c r="E2" s="261"/>
      <c r="F2" s="261"/>
      <c r="G2" s="262"/>
      <c r="AG2" t="s">
        <v>96</v>
      </c>
    </row>
    <row r="3" spans="1:60" ht="25" customHeight="1" x14ac:dyDescent="0.3">
      <c r="A3" s="50" t="s">
        <v>9</v>
      </c>
      <c r="B3" s="49" t="s">
        <v>46</v>
      </c>
      <c r="C3" s="260" t="s">
        <v>47</v>
      </c>
      <c r="D3" s="261"/>
      <c r="E3" s="261"/>
      <c r="F3" s="261"/>
      <c r="G3" s="262"/>
      <c r="AC3" s="120" t="s">
        <v>96</v>
      </c>
      <c r="AG3" t="s">
        <v>97</v>
      </c>
    </row>
    <row r="4" spans="1:60" ht="25" customHeight="1" x14ac:dyDescent="0.3">
      <c r="A4" s="139" t="s">
        <v>10</v>
      </c>
      <c r="B4" s="140" t="s">
        <v>50</v>
      </c>
      <c r="C4" s="263" t="s">
        <v>51</v>
      </c>
      <c r="D4" s="264"/>
      <c r="E4" s="264"/>
      <c r="F4" s="264"/>
      <c r="G4" s="265"/>
      <c r="AG4" t="s">
        <v>98</v>
      </c>
    </row>
    <row r="5" spans="1:60" x14ac:dyDescent="0.3">
      <c r="D5" s="10"/>
    </row>
    <row r="6" spans="1:60" ht="37.299999999999997" x14ac:dyDescent="0.3">
      <c r="A6" s="142" t="s">
        <v>99</v>
      </c>
      <c r="B6" s="144" t="s">
        <v>100</v>
      </c>
      <c r="C6" s="144" t="s">
        <v>101</v>
      </c>
      <c r="D6" s="143" t="s">
        <v>102</v>
      </c>
      <c r="E6" s="142" t="s">
        <v>103</v>
      </c>
      <c r="F6" s="141" t="s">
        <v>104</v>
      </c>
      <c r="G6" s="142" t="s">
        <v>31</v>
      </c>
      <c r="H6" s="145" t="s">
        <v>32</v>
      </c>
      <c r="I6" s="145" t="s">
        <v>105</v>
      </c>
      <c r="J6" s="145" t="s">
        <v>33</v>
      </c>
      <c r="K6" s="145" t="s">
        <v>106</v>
      </c>
      <c r="L6" s="145" t="s">
        <v>107</v>
      </c>
      <c r="M6" s="145" t="s">
        <v>108</v>
      </c>
      <c r="N6" s="145" t="s">
        <v>109</v>
      </c>
      <c r="O6" s="145" t="s">
        <v>110</v>
      </c>
      <c r="P6" s="145" t="s">
        <v>111</v>
      </c>
      <c r="Q6" s="145" t="s">
        <v>112</v>
      </c>
      <c r="R6" s="145" t="s">
        <v>113</v>
      </c>
      <c r="S6" s="145" t="s">
        <v>114</v>
      </c>
      <c r="T6" s="145" t="s">
        <v>115</v>
      </c>
      <c r="U6" s="145" t="s">
        <v>116</v>
      </c>
      <c r="V6" s="145" t="s">
        <v>117</v>
      </c>
      <c r="W6" s="145" t="s">
        <v>118</v>
      </c>
      <c r="X6" s="145" t="s">
        <v>119</v>
      </c>
      <c r="Y6" s="145" t="s">
        <v>120</v>
      </c>
    </row>
    <row r="7" spans="1:60" hidden="1" x14ac:dyDescent="0.3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3">
      <c r="A8" s="166" t="s">
        <v>121</v>
      </c>
      <c r="B8" s="167" t="s">
        <v>56</v>
      </c>
      <c r="C8" s="187" t="s">
        <v>57</v>
      </c>
      <c r="D8" s="168"/>
      <c r="E8" s="169"/>
      <c r="F8" s="170"/>
      <c r="G8" s="171">
        <f>SUMIF(AG9:AG11,"&lt;&gt;NOR",G9:G11)</f>
        <v>0</v>
      </c>
      <c r="H8" s="165"/>
      <c r="I8" s="165">
        <f>SUM(I9:I11)</f>
        <v>0</v>
      </c>
      <c r="J8" s="165"/>
      <c r="K8" s="165">
        <f>SUM(K9:K11)</f>
        <v>0</v>
      </c>
      <c r="L8" s="165"/>
      <c r="M8" s="165">
        <f>SUM(M9:M11)</f>
        <v>0</v>
      </c>
      <c r="N8" s="164"/>
      <c r="O8" s="164">
        <f>SUM(O9:O11)</f>
        <v>0.18</v>
      </c>
      <c r="P8" s="164"/>
      <c r="Q8" s="164">
        <f>SUM(Q9:Q11)</f>
        <v>0</v>
      </c>
      <c r="R8" s="165"/>
      <c r="S8" s="165"/>
      <c r="T8" s="165"/>
      <c r="U8" s="165"/>
      <c r="V8" s="165">
        <f>SUM(V9:V11)</f>
        <v>1.07</v>
      </c>
      <c r="W8" s="165"/>
      <c r="X8" s="165"/>
      <c r="Y8" s="165"/>
      <c r="AG8" t="s">
        <v>122</v>
      </c>
    </row>
    <row r="9" spans="1:60" ht="20.6" outlineLevel="1" x14ac:dyDescent="0.3">
      <c r="A9" s="179">
        <v>1</v>
      </c>
      <c r="B9" s="180" t="s">
        <v>228</v>
      </c>
      <c r="C9" s="190" t="s">
        <v>229</v>
      </c>
      <c r="D9" s="181" t="s">
        <v>145</v>
      </c>
      <c r="E9" s="182">
        <v>1</v>
      </c>
      <c r="F9" s="183"/>
      <c r="G9" s="184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6">
        <v>6.9680000000000006E-2</v>
      </c>
      <c r="O9" s="156">
        <f>ROUND(E9*N9,2)</f>
        <v>7.0000000000000007E-2</v>
      </c>
      <c r="P9" s="156">
        <v>0</v>
      </c>
      <c r="Q9" s="156">
        <f>ROUND(E9*P9,2)</f>
        <v>0</v>
      </c>
      <c r="R9" s="157"/>
      <c r="S9" s="157" t="s">
        <v>126</v>
      </c>
      <c r="T9" s="157" t="s">
        <v>126</v>
      </c>
      <c r="U9" s="157">
        <v>0.61799999999999999</v>
      </c>
      <c r="V9" s="157">
        <f>ROUND(E9*U9,2)</f>
        <v>0.62</v>
      </c>
      <c r="W9" s="157"/>
      <c r="X9" s="157" t="s">
        <v>127</v>
      </c>
      <c r="Y9" s="157" t="s">
        <v>128</v>
      </c>
      <c r="Z9" s="146"/>
      <c r="AA9" s="146"/>
      <c r="AB9" s="146"/>
      <c r="AC9" s="146"/>
      <c r="AD9" s="146"/>
      <c r="AE9" s="146"/>
      <c r="AF9" s="146"/>
      <c r="AG9" s="146" t="s">
        <v>129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3">
      <c r="A10" s="173">
        <v>2</v>
      </c>
      <c r="B10" s="174" t="s">
        <v>230</v>
      </c>
      <c r="C10" s="188" t="s">
        <v>231</v>
      </c>
      <c r="D10" s="175" t="s">
        <v>125</v>
      </c>
      <c r="E10" s="176">
        <v>0.14699999999999999</v>
      </c>
      <c r="F10" s="177"/>
      <c r="G10" s="178">
        <f>ROUND(E10*F10,2)</f>
        <v>0</v>
      </c>
      <c r="H10" s="158"/>
      <c r="I10" s="157">
        <f>ROUND(E10*H10,2)</f>
        <v>0</v>
      </c>
      <c r="J10" s="158"/>
      <c r="K10" s="157">
        <f>ROUND(E10*J10,2)</f>
        <v>0</v>
      </c>
      <c r="L10" s="157">
        <v>21</v>
      </c>
      <c r="M10" s="157">
        <f>G10*(1+L10/100)</f>
        <v>0</v>
      </c>
      <c r="N10" s="156">
        <v>0.76182000000000005</v>
      </c>
      <c r="O10" s="156">
        <f>ROUND(E10*N10,2)</f>
        <v>0.11</v>
      </c>
      <c r="P10" s="156">
        <v>0</v>
      </c>
      <c r="Q10" s="156">
        <f>ROUND(E10*P10,2)</f>
        <v>0</v>
      </c>
      <c r="R10" s="157"/>
      <c r="S10" s="157" t="s">
        <v>126</v>
      </c>
      <c r="T10" s="157" t="s">
        <v>126</v>
      </c>
      <c r="U10" s="157">
        <v>3.08188</v>
      </c>
      <c r="V10" s="157">
        <f>ROUND(E10*U10,2)</f>
        <v>0.45</v>
      </c>
      <c r="W10" s="157"/>
      <c r="X10" s="157" t="s">
        <v>127</v>
      </c>
      <c r="Y10" s="157" t="s">
        <v>128</v>
      </c>
      <c r="Z10" s="146"/>
      <c r="AA10" s="146"/>
      <c r="AB10" s="146"/>
      <c r="AC10" s="146"/>
      <c r="AD10" s="146"/>
      <c r="AE10" s="146"/>
      <c r="AF10" s="146"/>
      <c r="AG10" s="146" t="s">
        <v>129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2" x14ac:dyDescent="0.3">
      <c r="A11" s="153"/>
      <c r="B11" s="154"/>
      <c r="C11" s="189" t="s">
        <v>232</v>
      </c>
      <c r="D11" s="159"/>
      <c r="E11" s="160">
        <v>0.14699999999999999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6"/>
      <c r="AA11" s="146"/>
      <c r="AB11" s="146"/>
      <c r="AC11" s="146"/>
      <c r="AD11" s="146"/>
      <c r="AE11" s="146"/>
      <c r="AF11" s="146"/>
      <c r="AG11" s="146" t="s">
        <v>131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x14ac:dyDescent="0.3">
      <c r="A12" s="166" t="s">
        <v>121</v>
      </c>
      <c r="B12" s="167" t="s">
        <v>58</v>
      </c>
      <c r="C12" s="187" t="s">
        <v>59</v>
      </c>
      <c r="D12" s="168"/>
      <c r="E12" s="169"/>
      <c r="F12" s="170"/>
      <c r="G12" s="171">
        <f>SUMIF(AG13:AG61,"&lt;&gt;NOR",G13:G61)</f>
        <v>0</v>
      </c>
      <c r="H12" s="165"/>
      <c r="I12" s="165">
        <f>SUM(I13:I61)</f>
        <v>0</v>
      </c>
      <c r="J12" s="165"/>
      <c r="K12" s="165">
        <f>SUM(K13:K61)</f>
        <v>0</v>
      </c>
      <c r="L12" s="165"/>
      <c r="M12" s="165">
        <f>SUM(M13:M61)</f>
        <v>0</v>
      </c>
      <c r="N12" s="164"/>
      <c r="O12" s="164">
        <f>SUM(O13:O61)</f>
        <v>5.4300000000000006</v>
      </c>
      <c r="P12" s="164"/>
      <c r="Q12" s="164">
        <f>SUM(Q13:Q61)</f>
        <v>0</v>
      </c>
      <c r="R12" s="165"/>
      <c r="S12" s="165"/>
      <c r="T12" s="165"/>
      <c r="U12" s="165"/>
      <c r="V12" s="165">
        <f>SUM(V13:V61)</f>
        <v>120.72</v>
      </c>
      <c r="W12" s="165"/>
      <c r="X12" s="165"/>
      <c r="Y12" s="165"/>
      <c r="AG12" t="s">
        <v>122</v>
      </c>
    </row>
    <row r="13" spans="1:60" ht="20.6" outlineLevel="1" x14ac:dyDescent="0.3">
      <c r="A13" s="173">
        <v>3</v>
      </c>
      <c r="B13" s="174" t="s">
        <v>233</v>
      </c>
      <c r="C13" s="188" t="s">
        <v>234</v>
      </c>
      <c r="D13" s="175" t="s">
        <v>141</v>
      </c>
      <c r="E13" s="176">
        <v>64.599999999999994</v>
      </c>
      <c r="F13" s="177"/>
      <c r="G13" s="178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21</v>
      </c>
      <c r="M13" s="157">
        <f>G13*(1+L13/100)</f>
        <v>0</v>
      </c>
      <c r="N13" s="156">
        <v>7.5900000000000004E-3</v>
      </c>
      <c r="O13" s="156">
        <f>ROUND(E13*N13,2)</f>
        <v>0.49</v>
      </c>
      <c r="P13" s="156">
        <v>0</v>
      </c>
      <c r="Q13" s="156">
        <f>ROUND(E13*P13,2)</f>
        <v>0</v>
      </c>
      <c r="R13" s="157"/>
      <c r="S13" s="157" t="s">
        <v>126</v>
      </c>
      <c r="T13" s="157" t="s">
        <v>126</v>
      </c>
      <c r="U13" s="157">
        <v>0.32</v>
      </c>
      <c r="V13" s="157">
        <f>ROUND(E13*U13,2)</f>
        <v>20.67</v>
      </c>
      <c r="W13" s="157"/>
      <c r="X13" s="157" t="s">
        <v>127</v>
      </c>
      <c r="Y13" s="157" t="s">
        <v>128</v>
      </c>
      <c r="Z13" s="146"/>
      <c r="AA13" s="146"/>
      <c r="AB13" s="146"/>
      <c r="AC13" s="146"/>
      <c r="AD13" s="146"/>
      <c r="AE13" s="146"/>
      <c r="AF13" s="146"/>
      <c r="AG13" s="146" t="s">
        <v>129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 x14ac:dyDescent="0.3">
      <c r="A14" s="153"/>
      <c r="B14" s="154"/>
      <c r="C14" s="257" t="s">
        <v>235</v>
      </c>
      <c r="D14" s="258"/>
      <c r="E14" s="258"/>
      <c r="F14" s="258"/>
      <c r="G14" s="258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6"/>
      <c r="AA14" s="146"/>
      <c r="AB14" s="146"/>
      <c r="AC14" s="146"/>
      <c r="AD14" s="146"/>
      <c r="AE14" s="146"/>
      <c r="AF14" s="146"/>
      <c r="AG14" s="146" t="s">
        <v>152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3">
      <c r="A15" s="153"/>
      <c r="B15" s="154"/>
      <c r="C15" s="189" t="s">
        <v>236</v>
      </c>
      <c r="D15" s="159"/>
      <c r="E15" s="160">
        <v>3.85</v>
      </c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6"/>
      <c r="AA15" s="146"/>
      <c r="AB15" s="146"/>
      <c r="AC15" s="146"/>
      <c r="AD15" s="146"/>
      <c r="AE15" s="146"/>
      <c r="AF15" s="146"/>
      <c r="AG15" s="146" t="s">
        <v>131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3" x14ac:dyDescent="0.3">
      <c r="A16" s="153"/>
      <c r="B16" s="154"/>
      <c r="C16" s="189" t="s">
        <v>237</v>
      </c>
      <c r="D16" s="159"/>
      <c r="E16" s="160">
        <v>8.1999999999999993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6"/>
      <c r="AA16" s="146"/>
      <c r="AB16" s="146"/>
      <c r="AC16" s="146"/>
      <c r="AD16" s="146"/>
      <c r="AE16" s="146"/>
      <c r="AF16" s="146"/>
      <c r="AG16" s="146" t="s">
        <v>131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3" x14ac:dyDescent="0.3">
      <c r="A17" s="153"/>
      <c r="B17" s="154"/>
      <c r="C17" s="189" t="s">
        <v>238</v>
      </c>
      <c r="D17" s="159"/>
      <c r="E17" s="160">
        <v>5.04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6"/>
      <c r="AA17" s="146"/>
      <c r="AB17" s="146"/>
      <c r="AC17" s="146"/>
      <c r="AD17" s="146"/>
      <c r="AE17" s="146"/>
      <c r="AF17" s="146"/>
      <c r="AG17" s="146" t="s">
        <v>131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3" x14ac:dyDescent="0.3">
      <c r="A18" s="153"/>
      <c r="B18" s="154"/>
      <c r="C18" s="189" t="s">
        <v>239</v>
      </c>
      <c r="D18" s="159"/>
      <c r="E18" s="160">
        <v>1.08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6"/>
      <c r="AA18" s="146"/>
      <c r="AB18" s="146"/>
      <c r="AC18" s="146"/>
      <c r="AD18" s="146"/>
      <c r="AE18" s="146"/>
      <c r="AF18" s="146"/>
      <c r="AG18" s="146" t="s">
        <v>131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3" x14ac:dyDescent="0.3">
      <c r="A19" s="153"/>
      <c r="B19" s="154"/>
      <c r="C19" s="189" t="s">
        <v>240</v>
      </c>
      <c r="D19" s="159"/>
      <c r="E19" s="160">
        <v>10.23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6"/>
      <c r="AA19" s="146"/>
      <c r="AB19" s="146"/>
      <c r="AC19" s="146"/>
      <c r="AD19" s="146"/>
      <c r="AE19" s="146"/>
      <c r="AF19" s="146"/>
      <c r="AG19" s="146" t="s">
        <v>131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3" x14ac:dyDescent="0.3">
      <c r="A20" s="153"/>
      <c r="B20" s="154"/>
      <c r="C20" s="189" t="s">
        <v>241</v>
      </c>
      <c r="D20" s="159"/>
      <c r="E20" s="160">
        <v>14.3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6"/>
      <c r="AA20" s="146"/>
      <c r="AB20" s="146"/>
      <c r="AC20" s="146"/>
      <c r="AD20" s="146"/>
      <c r="AE20" s="146"/>
      <c r="AF20" s="146"/>
      <c r="AG20" s="146" t="s">
        <v>131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3" x14ac:dyDescent="0.3">
      <c r="A21" s="153"/>
      <c r="B21" s="154"/>
      <c r="C21" s="189" t="s">
        <v>242</v>
      </c>
      <c r="D21" s="159"/>
      <c r="E21" s="160">
        <v>21.9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6"/>
      <c r="AA21" s="146"/>
      <c r="AB21" s="146"/>
      <c r="AC21" s="146"/>
      <c r="AD21" s="146"/>
      <c r="AE21" s="146"/>
      <c r="AF21" s="146"/>
      <c r="AG21" s="146" t="s">
        <v>131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3" x14ac:dyDescent="0.3">
      <c r="A22" s="153"/>
      <c r="B22" s="154"/>
      <c r="C22" s="198" t="s">
        <v>243</v>
      </c>
      <c r="D22" s="196"/>
      <c r="E22" s="197">
        <v>64.599999999999994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6"/>
      <c r="AA22" s="146"/>
      <c r="AB22" s="146"/>
      <c r="AC22" s="146"/>
      <c r="AD22" s="146"/>
      <c r="AE22" s="146"/>
      <c r="AF22" s="146"/>
      <c r="AG22" s="146" t="s">
        <v>131</v>
      </c>
      <c r="AH22" s="146">
        <v>1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3">
      <c r="A23" s="173">
        <v>4</v>
      </c>
      <c r="B23" s="174" t="s">
        <v>244</v>
      </c>
      <c r="C23" s="188" t="s">
        <v>245</v>
      </c>
      <c r="D23" s="175" t="s">
        <v>141</v>
      </c>
      <c r="E23" s="176">
        <v>64.599999999999994</v>
      </c>
      <c r="F23" s="177"/>
      <c r="G23" s="178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21</v>
      </c>
      <c r="M23" s="157">
        <f>G23*(1+L23/100)</f>
        <v>0</v>
      </c>
      <c r="N23" s="156">
        <v>3.3E-4</v>
      </c>
      <c r="O23" s="156">
        <f>ROUND(E23*N23,2)</f>
        <v>0.02</v>
      </c>
      <c r="P23" s="156">
        <v>0</v>
      </c>
      <c r="Q23" s="156">
        <f>ROUND(E23*P23,2)</f>
        <v>0</v>
      </c>
      <c r="R23" s="157"/>
      <c r="S23" s="157" t="s">
        <v>126</v>
      </c>
      <c r="T23" s="157" t="s">
        <v>126</v>
      </c>
      <c r="U23" s="157">
        <v>0.09</v>
      </c>
      <c r="V23" s="157">
        <f>ROUND(E23*U23,2)</f>
        <v>5.81</v>
      </c>
      <c r="W23" s="157"/>
      <c r="X23" s="157" t="s">
        <v>127</v>
      </c>
      <c r="Y23" s="157" t="s">
        <v>128</v>
      </c>
      <c r="Z23" s="146"/>
      <c r="AA23" s="146"/>
      <c r="AB23" s="146"/>
      <c r="AC23" s="146"/>
      <c r="AD23" s="146"/>
      <c r="AE23" s="146"/>
      <c r="AF23" s="146"/>
      <c r="AG23" s="146" t="s">
        <v>129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3">
      <c r="A24" s="153"/>
      <c r="B24" s="154"/>
      <c r="C24" s="189" t="s">
        <v>236</v>
      </c>
      <c r="D24" s="159"/>
      <c r="E24" s="160">
        <v>3.85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6"/>
      <c r="AA24" s="146"/>
      <c r="AB24" s="146"/>
      <c r="AC24" s="146"/>
      <c r="AD24" s="146"/>
      <c r="AE24" s="146"/>
      <c r="AF24" s="146"/>
      <c r="AG24" s="146" t="s">
        <v>131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 x14ac:dyDescent="0.3">
      <c r="A25" s="153"/>
      <c r="B25" s="154"/>
      <c r="C25" s="189" t="s">
        <v>237</v>
      </c>
      <c r="D25" s="159"/>
      <c r="E25" s="160">
        <v>8.1999999999999993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6"/>
      <c r="AA25" s="146"/>
      <c r="AB25" s="146"/>
      <c r="AC25" s="146"/>
      <c r="AD25" s="146"/>
      <c r="AE25" s="146"/>
      <c r="AF25" s="146"/>
      <c r="AG25" s="146" t="s">
        <v>131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3" x14ac:dyDescent="0.3">
      <c r="A26" s="153"/>
      <c r="B26" s="154"/>
      <c r="C26" s="189" t="s">
        <v>238</v>
      </c>
      <c r="D26" s="159"/>
      <c r="E26" s="160">
        <v>5.04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6"/>
      <c r="AA26" s="146"/>
      <c r="AB26" s="146"/>
      <c r="AC26" s="146"/>
      <c r="AD26" s="146"/>
      <c r="AE26" s="146"/>
      <c r="AF26" s="146"/>
      <c r="AG26" s="146" t="s">
        <v>131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3" x14ac:dyDescent="0.3">
      <c r="A27" s="153"/>
      <c r="B27" s="154"/>
      <c r="C27" s="189" t="s">
        <v>239</v>
      </c>
      <c r="D27" s="159"/>
      <c r="E27" s="160">
        <v>1.08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6"/>
      <c r="AA27" s="146"/>
      <c r="AB27" s="146"/>
      <c r="AC27" s="146"/>
      <c r="AD27" s="146"/>
      <c r="AE27" s="146"/>
      <c r="AF27" s="146"/>
      <c r="AG27" s="146" t="s">
        <v>131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3" x14ac:dyDescent="0.3">
      <c r="A28" s="153"/>
      <c r="B28" s="154"/>
      <c r="C28" s="189" t="s">
        <v>240</v>
      </c>
      <c r="D28" s="159"/>
      <c r="E28" s="160">
        <v>10.23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6"/>
      <c r="AA28" s="146"/>
      <c r="AB28" s="146"/>
      <c r="AC28" s="146"/>
      <c r="AD28" s="146"/>
      <c r="AE28" s="146"/>
      <c r="AF28" s="146"/>
      <c r="AG28" s="146" t="s">
        <v>131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3" x14ac:dyDescent="0.3">
      <c r="A29" s="153"/>
      <c r="B29" s="154"/>
      <c r="C29" s="189" t="s">
        <v>241</v>
      </c>
      <c r="D29" s="159"/>
      <c r="E29" s="160">
        <v>14.3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6"/>
      <c r="AA29" s="146"/>
      <c r="AB29" s="146"/>
      <c r="AC29" s="146"/>
      <c r="AD29" s="146"/>
      <c r="AE29" s="146"/>
      <c r="AF29" s="146"/>
      <c r="AG29" s="146" t="s">
        <v>131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3" x14ac:dyDescent="0.3">
      <c r="A30" s="153"/>
      <c r="B30" s="154"/>
      <c r="C30" s="189" t="s">
        <v>242</v>
      </c>
      <c r="D30" s="159"/>
      <c r="E30" s="160">
        <v>21.9</v>
      </c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6"/>
      <c r="AA30" s="146"/>
      <c r="AB30" s="146"/>
      <c r="AC30" s="146"/>
      <c r="AD30" s="146"/>
      <c r="AE30" s="146"/>
      <c r="AF30" s="146"/>
      <c r="AG30" s="146" t="s">
        <v>131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3" x14ac:dyDescent="0.3">
      <c r="A31" s="153"/>
      <c r="B31" s="154"/>
      <c r="C31" s="198" t="s">
        <v>243</v>
      </c>
      <c r="D31" s="196"/>
      <c r="E31" s="197">
        <v>64.599999999999994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6"/>
      <c r="AA31" s="146"/>
      <c r="AB31" s="146"/>
      <c r="AC31" s="146"/>
      <c r="AD31" s="146"/>
      <c r="AE31" s="146"/>
      <c r="AF31" s="146"/>
      <c r="AG31" s="146" t="s">
        <v>131</v>
      </c>
      <c r="AH31" s="146">
        <v>1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3">
      <c r="A32" s="173">
        <v>5</v>
      </c>
      <c r="B32" s="174" t="s">
        <v>246</v>
      </c>
      <c r="C32" s="188" t="s">
        <v>247</v>
      </c>
      <c r="D32" s="175" t="s">
        <v>141</v>
      </c>
      <c r="E32" s="176">
        <v>27.66</v>
      </c>
      <c r="F32" s="177"/>
      <c r="G32" s="178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21</v>
      </c>
      <c r="M32" s="157">
        <f>G32*(1+L32/100)</f>
        <v>0</v>
      </c>
      <c r="N32" s="156">
        <v>0.02</v>
      </c>
      <c r="O32" s="156">
        <f>ROUND(E32*N32,2)</f>
        <v>0.55000000000000004</v>
      </c>
      <c r="P32" s="156">
        <v>0</v>
      </c>
      <c r="Q32" s="156">
        <f>ROUND(E32*P32,2)</f>
        <v>0</v>
      </c>
      <c r="R32" s="157"/>
      <c r="S32" s="157" t="s">
        <v>126</v>
      </c>
      <c r="T32" s="157" t="s">
        <v>126</v>
      </c>
      <c r="U32" s="157">
        <v>0.36</v>
      </c>
      <c r="V32" s="157">
        <f>ROUND(E32*U32,2)</f>
        <v>9.9600000000000009</v>
      </c>
      <c r="W32" s="157"/>
      <c r="X32" s="157" t="s">
        <v>127</v>
      </c>
      <c r="Y32" s="157" t="s">
        <v>128</v>
      </c>
      <c r="Z32" s="146"/>
      <c r="AA32" s="146"/>
      <c r="AB32" s="146"/>
      <c r="AC32" s="146"/>
      <c r="AD32" s="146"/>
      <c r="AE32" s="146"/>
      <c r="AF32" s="146"/>
      <c r="AG32" s="146" t="s">
        <v>129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2" x14ac:dyDescent="0.3">
      <c r="A33" s="153"/>
      <c r="B33" s="154"/>
      <c r="C33" s="189" t="s">
        <v>248</v>
      </c>
      <c r="D33" s="159"/>
      <c r="E33" s="160">
        <v>17.82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6"/>
      <c r="AA33" s="146"/>
      <c r="AB33" s="146"/>
      <c r="AC33" s="146"/>
      <c r="AD33" s="146"/>
      <c r="AE33" s="146"/>
      <c r="AF33" s="146"/>
      <c r="AG33" s="146" t="s">
        <v>131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3" x14ac:dyDescent="0.3">
      <c r="A34" s="153"/>
      <c r="B34" s="154"/>
      <c r="C34" s="189" t="s">
        <v>249</v>
      </c>
      <c r="D34" s="159"/>
      <c r="E34" s="160">
        <v>3</v>
      </c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6"/>
      <c r="AA34" s="146"/>
      <c r="AB34" s="146"/>
      <c r="AC34" s="146"/>
      <c r="AD34" s="146"/>
      <c r="AE34" s="146"/>
      <c r="AF34" s="146"/>
      <c r="AG34" s="146" t="s">
        <v>131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 x14ac:dyDescent="0.3">
      <c r="A35" s="153"/>
      <c r="B35" s="154"/>
      <c r="C35" s="189" t="s">
        <v>250</v>
      </c>
      <c r="D35" s="159"/>
      <c r="E35" s="160">
        <v>6.84</v>
      </c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6"/>
      <c r="AA35" s="146"/>
      <c r="AB35" s="146"/>
      <c r="AC35" s="146"/>
      <c r="AD35" s="146"/>
      <c r="AE35" s="146"/>
      <c r="AF35" s="146"/>
      <c r="AG35" s="146" t="s">
        <v>131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ht="20.6" outlineLevel="1" x14ac:dyDescent="0.3">
      <c r="A36" s="173">
        <v>6</v>
      </c>
      <c r="B36" s="174" t="s">
        <v>251</v>
      </c>
      <c r="C36" s="188" t="s">
        <v>252</v>
      </c>
      <c r="D36" s="175" t="s">
        <v>141</v>
      </c>
      <c r="E36" s="176">
        <v>206.80500000000001</v>
      </c>
      <c r="F36" s="177"/>
      <c r="G36" s="178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21</v>
      </c>
      <c r="M36" s="157">
        <f>G36*(1+L36/100)</f>
        <v>0</v>
      </c>
      <c r="N36" s="156">
        <v>6.8999999999999999E-3</v>
      </c>
      <c r="O36" s="156">
        <f>ROUND(E36*N36,2)</f>
        <v>1.43</v>
      </c>
      <c r="P36" s="156">
        <v>0</v>
      </c>
      <c r="Q36" s="156">
        <f>ROUND(E36*P36,2)</f>
        <v>0</v>
      </c>
      <c r="R36" s="157"/>
      <c r="S36" s="157" t="s">
        <v>126</v>
      </c>
      <c r="T36" s="157" t="s">
        <v>126</v>
      </c>
      <c r="U36" s="157">
        <v>0.25</v>
      </c>
      <c r="V36" s="157">
        <f>ROUND(E36*U36,2)</f>
        <v>51.7</v>
      </c>
      <c r="W36" s="157"/>
      <c r="X36" s="157" t="s">
        <v>127</v>
      </c>
      <c r="Y36" s="157" t="s">
        <v>128</v>
      </c>
      <c r="Z36" s="146"/>
      <c r="AA36" s="146"/>
      <c r="AB36" s="146"/>
      <c r="AC36" s="146"/>
      <c r="AD36" s="146"/>
      <c r="AE36" s="146"/>
      <c r="AF36" s="146"/>
      <c r="AG36" s="146" t="s">
        <v>129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 x14ac:dyDescent="0.3">
      <c r="A37" s="153"/>
      <c r="B37" s="154"/>
      <c r="C37" s="257" t="s">
        <v>253</v>
      </c>
      <c r="D37" s="258"/>
      <c r="E37" s="258"/>
      <c r="F37" s="258"/>
      <c r="G37" s="258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6"/>
      <c r="AA37" s="146"/>
      <c r="AB37" s="146"/>
      <c r="AC37" s="146"/>
      <c r="AD37" s="146"/>
      <c r="AE37" s="146"/>
      <c r="AF37" s="146"/>
      <c r="AG37" s="146" t="s">
        <v>152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2" x14ac:dyDescent="0.3">
      <c r="A38" s="153"/>
      <c r="B38" s="154"/>
      <c r="C38" s="189" t="s">
        <v>254</v>
      </c>
      <c r="D38" s="159"/>
      <c r="E38" s="160">
        <v>12.765000000000001</v>
      </c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6"/>
      <c r="AA38" s="146"/>
      <c r="AB38" s="146"/>
      <c r="AC38" s="146"/>
      <c r="AD38" s="146"/>
      <c r="AE38" s="146"/>
      <c r="AF38" s="146"/>
      <c r="AG38" s="146" t="s">
        <v>131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3" x14ac:dyDescent="0.3">
      <c r="A39" s="153"/>
      <c r="B39" s="154"/>
      <c r="C39" s="189" t="s">
        <v>255</v>
      </c>
      <c r="D39" s="159"/>
      <c r="E39" s="160">
        <v>20.440000000000001</v>
      </c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6"/>
      <c r="AA39" s="146"/>
      <c r="AB39" s="146"/>
      <c r="AC39" s="146"/>
      <c r="AD39" s="146"/>
      <c r="AE39" s="146"/>
      <c r="AF39" s="146"/>
      <c r="AG39" s="146" t="s">
        <v>131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 x14ac:dyDescent="0.3">
      <c r="A40" s="153"/>
      <c r="B40" s="154"/>
      <c r="C40" s="189" t="s">
        <v>256</v>
      </c>
      <c r="D40" s="159"/>
      <c r="E40" s="160">
        <v>31.864999999999998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6"/>
      <c r="AA40" s="146"/>
      <c r="AB40" s="146"/>
      <c r="AC40" s="146"/>
      <c r="AD40" s="146"/>
      <c r="AE40" s="146"/>
      <c r="AF40" s="146"/>
      <c r="AG40" s="146" t="s">
        <v>131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3" x14ac:dyDescent="0.3">
      <c r="A41" s="153"/>
      <c r="B41" s="154"/>
      <c r="C41" s="189" t="s">
        <v>257</v>
      </c>
      <c r="D41" s="159"/>
      <c r="E41" s="160">
        <v>5.0599999999999996</v>
      </c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6"/>
      <c r="AA41" s="146"/>
      <c r="AB41" s="146"/>
      <c r="AC41" s="146"/>
      <c r="AD41" s="146"/>
      <c r="AE41" s="146"/>
      <c r="AF41" s="146"/>
      <c r="AG41" s="146" t="s">
        <v>131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3" x14ac:dyDescent="0.3">
      <c r="A42" s="153"/>
      <c r="B42" s="154"/>
      <c r="C42" s="189" t="s">
        <v>258</v>
      </c>
      <c r="D42" s="159"/>
      <c r="E42" s="160">
        <v>37.340000000000003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6"/>
      <c r="AA42" s="146"/>
      <c r="AB42" s="146"/>
      <c r="AC42" s="146"/>
      <c r="AD42" s="146"/>
      <c r="AE42" s="146"/>
      <c r="AF42" s="146"/>
      <c r="AG42" s="146" t="s">
        <v>131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3" x14ac:dyDescent="0.3">
      <c r="A43" s="153"/>
      <c r="B43" s="154"/>
      <c r="C43" s="189" t="s">
        <v>259</v>
      </c>
      <c r="D43" s="159"/>
      <c r="E43" s="160">
        <v>43.704999999999998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6"/>
      <c r="AA43" s="146"/>
      <c r="AB43" s="146"/>
      <c r="AC43" s="146"/>
      <c r="AD43" s="146"/>
      <c r="AE43" s="146"/>
      <c r="AF43" s="146"/>
      <c r="AG43" s="146" t="s">
        <v>131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3" x14ac:dyDescent="0.3">
      <c r="A44" s="153"/>
      <c r="B44" s="154"/>
      <c r="C44" s="189" t="s">
        <v>260</v>
      </c>
      <c r="D44" s="159"/>
      <c r="E44" s="160">
        <v>55.63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6"/>
      <c r="AA44" s="146"/>
      <c r="AB44" s="146"/>
      <c r="AC44" s="146"/>
      <c r="AD44" s="146"/>
      <c r="AE44" s="146"/>
      <c r="AF44" s="146"/>
      <c r="AG44" s="146" t="s">
        <v>131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3">
      <c r="A45" s="173">
        <v>7</v>
      </c>
      <c r="B45" s="174" t="s">
        <v>261</v>
      </c>
      <c r="C45" s="188" t="s">
        <v>262</v>
      </c>
      <c r="D45" s="175" t="s">
        <v>141</v>
      </c>
      <c r="E45" s="176">
        <v>235.30500000000001</v>
      </c>
      <c r="F45" s="177"/>
      <c r="G45" s="178">
        <f>ROUND(E45*F45,2)</f>
        <v>0</v>
      </c>
      <c r="H45" s="158"/>
      <c r="I45" s="157">
        <f>ROUND(E45*H45,2)</f>
        <v>0</v>
      </c>
      <c r="J45" s="158"/>
      <c r="K45" s="157">
        <f>ROUND(E45*J45,2)</f>
        <v>0</v>
      </c>
      <c r="L45" s="157">
        <v>21</v>
      </c>
      <c r="M45" s="157">
        <f>G45*(1+L45/100)</f>
        <v>0</v>
      </c>
      <c r="N45" s="156">
        <v>1.155E-2</v>
      </c>
      <c r="O45" s="156">
        <f>ROUND(E45*N45,2)</f>
        <v>2.72</v>
      </c>
      <c r="P45" s="156">
        <v>0</v>
      </c>
      <c r="Q45" s="156">
        <f>ROUND(E45*P45,2)</f>
        <v>0</v>
      </c>
      <c r="R45" s="157"/>
      <c r="S45" s="157" t="s">
        <v>126</v>
      </c>
      <c r="T45" s="157" t="s">
        <v>126</v>
      </c>
      <c r="U45" s="157">
        <v>0.1</v>
      </c>
      <c r="V45" s="157">
        <f>ROUND(E45*U45,2)</f>
        <v>23.53</v>
      </c>
      <c r="W45" s="157"/>
      <c r="X45" s="157" t="s">
        <v>127</v>
      </c>
      <c r="Y45" s="157" t="s">
        <v>128</v>
      </c>
      <c r="Z45" s="146"/>
      <c r="AA45" s="146"/>
      <c r="AB45" s="146"/>
      <c r="AC45" s="146"/>
      <c r="AD45" s="146"/>
      <c r="AE45" s="146"/>
      <c r="AF45" s="146"/>
      <c r="AG45" s="146" t="s">
        <v>129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 x14ac:dyDescent="0.3">
      <c r="A46" s="153"/>
      <c r="B46" s="154"/>
      <c r="C46" s="257" t="s">
        <v>253</v>
      </c>
      <c r="D46" s="258"/>
      <c r="E46" s="258"/>
      <c r="F46" s="258"/>
      <c r="G46" s="258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6"/>
      <c r="AA46" s="146"/>
      <c r="AB46" s="146"/>
      <c r="AC46" s="146"/>
      <c r="AD46" s="146"/>
      <c r="AE46" s="146"/>
      <c r="AF46" s="146"/>
      <c r="AG46" s="146" t="s">
        <v>152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2" x14ac:dyDescent="0.3">
      <c r="A47" s="153"/>
      <c r="B47" s="154"/>
      <c r="C47" s="189" t="s">
        <v>263</v>
      </c>
      <c r="D47" s="159"/>
      <c r="E47" s="160">
        <v>31.545000000000002</v>
      </c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6"/>
      <c r="AA47" s="146"/>
      <c r="AB47" s="146"/>
      <c r="AC47" s="146"/>
      <c r="AD47" s="146"/>
      <c r="AE47" s="146"/>
      <c r="AF47" s="146"/>
      <c r="AG47" s="146" t="s">
        <v>131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3" x14ac:dyDescent="0.3">
      <c r="A48" s="153"/>
      <c r="B48" s="154"/>
      <c r="C48" s="189" t="s">
        <v>249</v>
      </c>
      <c r="D48" s="159"/>
      <c r="E48" s="160">
        <v>3</v>
      </c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6"/>
      <c r="AA48" s="146"/>
      <c r="AB48" s="146"/>
      <c r="AC48" s="146"/>
      <c r="AD48" s="146"/>
      <c r="AE48" s="146"/>
      <c r="AF48" s="146"/>
      <c r="AG48" s="146" t="s">
        <v>131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3" x14ac:dyDescent="0.3">
      <c r="A49" s="153"/>
      <c r="B49" s="154"/>
      <c r="C49" s="189" t="s">
        <v>255</v>
      </c>
      <c r="D49" s="159"/>
      <c r="E49" s="160">
        <v>20.440000000000001</v>
      </c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6"/>
      <c r="AA49" s="146"/>
      <c r="AB49" s="146"/>
      <c r="AC49" s="146"/>
      <c r="AD49" s="146"/>
      <c r="AE49" s="146"/>
      <c r="AF49" s="146"/>
      <c r="AG49" s="146" t="s">
        <v>131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3" x14ac:dyDescent="0.3">
      <c r="A50" s="153"/>
      <c r="B50" s="154"/>
      <c r="C50" s="189" t="s">
        <v>256</v>
      </c>
      <c r="D50" s="159"/>
      <c r="E50" s="160">
        <v>31.864999999999998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6"/>
      <c r="AA50" s="146"/>
      <c r="AB50" s="146"/>
      <c r="AC50" s="146"/>
      <c r="AD50" s="146"/>
      <c r="AE50" s="146"/>
      <c r="AF50" s="146"/>
      <c r="AG50" s="146" t="s">
        <v>131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3" x14ac:dyDescent="0.3">
      <c r="A51" s="153"/>
      <c r="B51" s="154"/>
      <c r="C51" s="189" t="s">
        <v>264</v>
      </c>
      <c r="D51" s="159"/>
      <c r="E51" s="160">
        <v>11.78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6"/>
      <c r="AA51" s="146"/>
      <c r="AB51" s="146"/>
      <c r="AC51" s="146"/>
      <c r="AD51" s="146"/>
      <c r="AE51" s="146"/>
      <c r="AF51" s="146"/>
      <c r="AG51" s="146" t="s">
        <v>131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3" x14ac:dyDescent="0.3">
      <c r="A52" s="153"/>
      <c r="B52" s="154"/>
      <c r="C52" s="189" t="s">
        <v>258</v>
      </c>
      <c r="D52" s="159"/>
      <c r="E52" s="160">
        <v>37.340000000000003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6"/>
      <c r="AA52" s="146"/>
      <c r="AB52" s="146"/>
      <c r="AC52" s="146"/>
      <c r="AD52" s="146"/>
      <c r="AE52" s="146"/>
      <c r="AF52" s="146"/>
      <c r="AG52" s="146" t="s">
        <v>131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3" x14ac:dyDescent="0.3">
      <c r="A53" s="153"/>
      <c r="B53" s="154"/>
      <c r="C53" s="189" t="s">
        <v>259</v>
      </c>
      <c r="D53" s="159"/>
      <c r="E53" s="160">
        <v>43.704999999999998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6"/>
      <c r="AA53" s="146"/>
      <c r="AB53" s="146"/>
      <c r="AC53" s="146"/>
      <c r="AD53" s="146"/>
      <c r="AE53" s="146"/>
      <c r="AF53" s="146"/>
      <c r="AG53" s="146" t="s">
        <v>131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3" x14ac:dyDescent="0.3">
      <c r="A54" s="153"/>
      <c r="B54" s="154"/>
      <c r="C54" s="189" t="s">
        <v>260</v>
      </c>
      <c r="D54" s="159"/>
      <c r="E54" s="160">
        <v>55.63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6"/>
      <c r="AA54" s="146"/>
      <c r="AB54" s="146"/>
      <c r="AC54" s="146"/>
      <c r="AD54" s="146"/>
      <c r="AE54" s="146"/>
      <c r="AF54" s="146"/>
      <c r="AG54" s="146" t="s">
        <v>131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3">
      <c r="A55" s="173">
        <v>8</v>
      </c>
      <c r="B55" s="174" t="s">
        <v>265</v>
      </c>
      <c r="C55" s="188" t="s">
        <v>266</v>
      </c>
      <c r="D55" s="175" t="s">
        <v>141</v>
      </c>
      <c r="E55" s="176">
        <v>3.5</v>
      </c>
      <c r="F55" s="177"/>
      <c r="G55" s="178">
        <f>ROUND(E55*F55,2)</f>
        <v>0</v>
      </c>
      <c r="H55" s="158"/>
      <c r="I55" s="157">
        <f>ROUND(E55*H55,2)</f>
        <v>0</v>
      </c>
      <c r="J55" s="158"/>
      <c r="K55" s="157">
        <f>ROUND(E55*J55,2)</f>
        <v>0</v>
      </c>
      <c r="L55" s="157">
        <v>21</v>
      </c>
      <c r="M55" s="157">
        <f>G55*(1+L55/100)</f>
        <v>0</v>
      </c>
      <c r="N55" s="156">
        <v>4.8939999999999997E-2</v>
      </c>
      <c r="O55" s="156">
        <f>ROUND(E55*N55,2)</f>
        <v>0.17</v>
      </c>
      <c r="P55" s="156">
        <v>0</v>
      </c>
      <c r="Q55" s="156">
        <f>ROUND(E55*P55,2)</f>
        <v>0</v>
      </c>
      <c r="R55" s="157"/>
      <c r="S55" s="157" t="s">
        <v>126</v>
      </c>
      <c r="T55" s="157" t="s">
        <v>126</v>
      </c>
      <c r="U55" s="157">
        <v>1.2295499999999999</v>
      </c>
      <c r="V55" s="157">
        <f>ROUND(E55*U55,2)</f>
        <v>4.3</v>
      </c>
      <c r="W55" s="157"/>
      <c r="X55" s="157" t="s">
        <v>127</v>
      </c>
      <c r="Y55" s="157" t="s">
        <v>128</v>
      </c>
      <c r="Z55" s="146"/>
      <c r="AA55" s="146"/>
      <c r="AB55" s="146"/>
      <c r="AC55" s="146"/>
      <c r="AD55" s="146"/>
      <c r="AE55" s="146"/>
      <c r="AF55" s="146"/>
      <c r="AG55" s="146" t="s">
        <v>129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 x14ac:dyDescent="0.3">
      <c r="A56" s="153"/>
      <c r="B56" s="154"/>
      <c r="C56" s="189" t="s">
        <v>267</v>
      </c>
      <c r="D56" s="159"/>
      <c r="E56" s="160">
        <v>3.5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6"/>
      <c r="AA56" s="146"/>
      <c r="AB56" s="146"/>
      <c r="AC56" s="146"/>
      <c r="AD56" s="146"/>
      <c r="AE56" s="146"/>
      <c r="AF56" s="146"/>
      <c r="AG56" s="146" t="s">
        <v>131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3">
      <c r="A57" s="179">
        <v>9</v>
      </c>
      <c r="B57" s="180" t="s">
        <v>268</v>
      </c>
      <c r="C57" s="190" t="s">
        <v>269</v>
      </c>
      <c r="D57" s="181" t="s">
        <v>141</v>
      </c>
      <c r="E57" s="182">
        <v>206.80500000000001</v>
      </c>
      <c r="F57" s="183"/>
      <c r="G57" s="184">
        <f>ROUND(E57*F57,2)</f>
        <v>0</v>
      </c>
      <c r="H57" s="158"/>
      <c r="I57" s="157">
        <f>ROUND(E57*H57,2)</f>
        <v>0</v>
      </c>
      <c r="J57" s="158"/>
      <c r="K57" s="157">
        <f>ROUND(E57*J57,2)</f>
        <v>0</v>
      </c>
      <c r="L57" s="157">
        <v>21</v>
      </c>
      <c r="M57" s="157">
        <f>G57*(1+L57/100)</f>
        <v>0</v>
      </c>
      <c r="N57" s="156">
        <v>8.0000000000000007E-5</v>
      </c>
      <c r="O57" s="156">
        <f>ROUND(E57*N57,2)</f>
        <v>0.02</v>
      </c>
      <c r="P57" s="156">
        <v>0</v>
      </c>
      <c r="Q57" s="156">
        <f>ROUND(E57*P57,2)</f>
        <v>0</v>
      </c>
      <c r="R57" s="157"/>
      <c r="S57" s="157" t="s">
        <v>126</v>
      </c>
      <c r="T57" s="157" t="s">
        <v>126</v>
      </c>
      <c r="U57" s="157">
        <v>0</v>
      </c>
      <c r="V57" s="157">
        <f>ROUND(E57*U57,2)</f>
        <v>0</v>
      </c>
      <c r="W57" s="157"/>
      <c r="X57" s="157" t="s">
        <v>127</v>
      </c>
      <c r="Y57" s="157" t="s">
        <v>128</v>
      </c>
      <c r="Z57" s="146"/>
      <c r="AA57" s="146"/>
      <c r="AB57" s="146"/>
      <c r="AC57" s="146"/>
      <c r="AD57" s="146"/>
      <c r="AE57" s="146"/>
      <c r="AF57" s="146"/>
      <c r="AG57" s="146" t="s">
        <v>129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ht="20.6" outlineLevel="1" x14ac:dyDescent="0.3">
      <c r="A58" s="173">
        <v>10</v>
      </c>
      <c r="B58" s="174" t="s">
        <v>270</v>
      </c>
      <c r="C58" s="188" t="s">
        <v>271</v>
      </c>
      <c r="D58" s="175" t="s">
        <v>141</v>
      </c>
      <c r="E58" s="176">
        <v>9</v>
      </c>
      <c r="F58" s="177"/>
      <c r="G58" s="178">
        <f>ROUND(E58*F58,2)</f>
        <v>0</v>
      </c>
      <c r="H58" s="158"/>
      <c r="I58" s="157">
        <f>ROUND(E58*H58,2)</f>
        <v>0</v>
      </c>
      <c r="J58" s="158"/>
      <c r="K58" s="157">
        <f>ROUND(E58*J58,2)</f>
        <v>0</v>
      </c>
      <c r="L58" s="157">
        <v>21</v>
      </c>
      <c r="M58" s="157">
        <f>G58*(1+L58/100)</f>
        <v>0</v>
      </c>
      <c r="N58" s="156">
        <v>3.6800000000000001E-3</v>
      </c>
      <c r="O58" s="156">
        <f>ROUND(E58*N58,2)</f>
        <v>0.03</v>
      </c>
      <c r="P58" s="156">
        <v>0</v>
      </c>
      <c r="Q58" s="156">
        <f>ROUND(E58*P58,2)</f>
        <v>0</v>
      </c>
      <c r="R58" s="157"/>
      <c r="S58" s="157" t="s">
        <v>126</v>
      </c>
      <c r="T58" s="157" t="s">
        <v>126</v>
      </c>
      <c r="U58" s="157">
        <v>0.36</v>
      </c>
      <c r="V58" s="157">
        <f>ROUND(E58*U58,2)</f>
        <v>3.24</v>
      </c>
      <c r="W58" s="157"/>
      <c r="X58" s="157" t="s">
        <v>127</v>
      </c>
      <c r="Y58" s="157" t="s">
        <v>128</v>
      </c>
      <c r="Z58" s="146"/>
      <c r="AA58" s="146"/>
      <c r="AB58" s="146"/>
      <c r="AC58" s="146"/>
      <c r="AD58" s="146"/>
      <c r="AE58" s="146"/>
      <c r="AF58" s="146"/>
      <c r="AG58" s="146" t="s">
        <v>129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3">
      <c r="A59" s="153"/>
      <c r="B59" s="154"/>
      <c r="C59" s="189" t="s">
        <v>272</v>
      </c>
      <c r="D59" s="159"/>
      <c r="E59" s="160">
        <v>9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6"/>
      <c r="AA59" s="146"/>
      <c r="AB59" s="146"/>
      <c r="AC59" s="146"/>
      <c r="AD59" s="146"/>
      <c r="AE59" s="146"/>
      <c r="AF59" s="146"/>
      <c r="AG59" s="146" t="s">
        <v>131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3">
      <c r="A60" s="173">
        <v>11</v>
      </c>
      <c r="B60" s="174" t="s">
        <v>273</v>
      </c>
      <c r="C60" s="188" t="s">
        <v>274</v>
      </c>
      <c r="D60" s="175" t="s">
        <v>141</v>
      </c>
      <c r="E60" s="176">
        <v>3.5</v>
      </c>
      <c r="F60" s="177"/>
      <c r="G60" s="178">
        <f>ROUND(E60*F60,2)</f>
        <v>0</v>
      </c>
      <c r="H60" s="158"/>
      <c r="I60" s="157">
        <f>ROUND(E60*H60,2)</f>
        <v>0</v>
      </c>
      <c r="J60" s="158"/>
      <c r="K60" s="157">
        <f>ROUND(E60*J60,2)</f>
        <v>0</v>
      </c>
      <c r="L60" s="157">
        <v>21</v>
      </c>
      <c r="M60" s="157">
        <f>G60*(1+L60/100)</f>
        <v>0</v>
      </c>
      <c r="N60" s="156">
        <v>0</v>
      </c>
      <c r="O60" s="156">
        <f>ROUND(E60*N60,2)</f>
        <v>0</v>
      </c>
      <c r="P60" s="156">
        <v>0</v>
      </c>
      <c r="Q60" s="156">
        <f>ROUND(E60*P60,2)</f>
        <v>0</v>
      </c>
      <c r="R60" s="157"/>
      <c r="S60" s="157" t="s">
        <v>126</v>
      </c>
      <c r="T60" s="157" t="s">
        <v>126</v>
      </c>
      <c r="U60" s="157">
        <v>0.43</v>
      </c>
      <c r="V60" s="157">
        <f>ROUND(E60*U60,2)</f>
        <v>1.51</v>
      </c>
      <c r="W60" s="157"/>
      <c r="X60" s="157" t="s">
        <v>127</v>
      </c>
      <c r="Y60" s="157" t="s">
        <v>128</v>
      </c>
      <c r="Z60" s="146"/>
      <c r="AA60" s="146"/>
      <c r="AB60" s="146"/>
      <c r="AC60" s="146"/>
      <c r="AD60" s="146"/>
      <c r="AE60" s="146"/>
      <c r="AF60" s="146"/>
      <c r="AG60" s="146" t="s">
        <v>129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 x14ac:dyDescent="0.3">
      <c r="A61" s="153"/>
      <c r="B61" s="154"/>
      <c r="C61" s="189" t="s">
        <v>267</v>
      </c>
      <c r="D61" s="159"/>
      <c r="E61" s="160">
        <v>3.5</v>
      </c>
      <c r="F61" s="157"/>
      <c r="G61" s="1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6"/>
      <c r="AA61" s="146"/>
      <c r="AB61" s="146"/>
      <c r="AC61" s="146"/>
      <c r="AD61" s="146"/>
      <c r="AE61" s="146"/>
      <c r="AF61" s="146"/>
      <c r="AG61" s="146" t="s">
        <v>131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x14ac:dyDescent="0.3">
      <c r="A62" s="166" t="s">
        <v>121</v>
      </c>
      <c r="B62" s="167" t="s">
        <v>60</v>
      </c>
      <c r="C62" s="187" t="s">
        <v>61</v>
      </c>
      <c r="D62" s="168"/>
      <c r="E62" s="169"/>
      <c r="F62" s="170"/>
      <c r="G62" s="171">
        <f>SUMIF(AG63:AG73,"&lt;&gt;NOR",G63:G73)</f>
        <v>0</v>
      </c>
      <c r="H62" s="165"/>
      <c r="I62" s="165">
        <f>SUM(I63:I73)</f>
        <v>0</v>
      </c>
      <c r="J62" s="165"/>
      <c r="K62" s="165">
        <f>SUM(K63:K73)</f>
        <v>0</v>
      </c>
      <c r="L62" s="165"/>
      <c r="M62" s="165">
        <f>SUM(M63:M73)</f>
        <v>0</v>
      </c>
      <c r="N62" s="164"/>
      <c r="O62" s="164">
        <f>SUM(O63:O73)</f>
        <v>0.43</v>
      </c>
      <c r="P62" s="164"/>
      <c r="Q62" s="164">
        <f>SUM(Q63:Q73)</f>
        <v>0</v>
      </c>
      <c r="R62" s="165"/>
      <c r="S62" s="165"/>
      <c r="T62" s="165"/>
      <c r="U62" s="165"/>
      <c r="V62" s="165">
        <f>SUM(V63:V73)</f>
        <v>7.6999999999999993</v>
      </c>
      <c r="W62" s="165"/>
      <c r="X62" s="165"/>
      <c r="Y62" s="165"/>
      <c r="AG62" t="s">
        <v>122</v>
      </c>
    </row>
    <row r="63" spans="1:60" outlineLevel="1" x14ac:dyDescent="0.3">
      <c r="A63" s="173">
        <v>12</v>
      </c>
      <c r="B63" s="174" t="s">
        <v>275</v>
      </c>
      <c r="C63" s="188" t="s">
        <v>276</v>
      </c>
      <c r="D63" s="175" t="s">
        <v>141</v>
      </c>
      <c r="E63" s="176">
        <v>9.9700000000000006</v>
      </c>
      <c r="F63" s="177"/>
      <c r="G63" s="178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56">
        <v>2.1000000000000001E-4</v>
      </c>
      <c r="O63" s="156">
        <f>ROUND(E63*N63,2)</f>
        <v>0</v>
      </c>
      <c r="P63" s="156">
        <v>0</v>
      </c>
      <c r="Q63" s="156">
        <f>ROUND(E63*P63,2)</f>
        <v>0</v>
      </c>
      <c r="R63" s="157"/>
      <c r="S63" s="157" t="s">
        <v>126</v>
      </c>
      <c r="T63" s="157" t="s">
        <v>126</v>
      </c>
      <c r="U63" s="157">
        <v>0.09</v>
      </c>
      <c r="V63" s="157">
        <f>ROUND(E63*U63,2)</f>
        <v>0.9</v>
      </c>
      <c r="W63" s="157"/>
      <c r="X63" s="157" t="s">
        <v>127</v>
      </c>
      <c r="Y63" s="157" t="s">
        <v>128</v>
      </c>
      <c r="Z63" s="146"/>
      <c r="AA63" s="146"/>
      <c r="AB63" s="146"/>
      <c r="AC63" s="146"/>
      <c r="AD63" s="146"/>
      <c r="AE63" s="146"/>
      <c r="AF63" s="146"/>
      <c r="AG63" s="146" t="s">
        <v>129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2" x14ac:dyDescent="0.3">
      <c r="A64" s="153"/>
      <c r="B64" s="154"/>
      <c r="C64" s="189" t="s">
        <v>238</v>
      </c>
      <c r="D64" s="159"/>
      <c r="E64" s="160">
        <v>5.04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6"/>
      <c r="AA64" s="146"/>
      <c r="AB64" s="146"/>
      <c r="AC64" s="146"/>
      <c r="AD64" s="146"/>
      <c r="AE64" s="146"/>
      <c r="AF64" s="146"/>
      <c r="AG64" s="146" t="s">
        <v>131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3" x14ac:dyDescent="0.3">
      <c r="A65" s="153"/>
      <c r="B65" s="154"/>
      <c r="C65" s="189" t="s">
        <v>239</v>
      </c>
      <c r="D65" s="159"/>
      <c r="E65" s="160">
        <v>1.08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6"/>
      <c r="AA65" s="146"/>
      <c r="AB65" s="146"/>
      <c r="AC65" s="146"/>
      <c r="AD65" s="146"/>
      <c r="AE65" s="146"/>
      <c r="AF65" s="146"/>
      <c r="AG65" s="146" t="s">
        <v>131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3" x14ac:dyDescent="0.3">
      <c r="A66" s="153"/>
      <c r="B66" s="154"/>
      <c r="C66" s="189" t="s">
        <v>236</v>
      </c>
      <c r="D66" s="159"/>
      <c r="E66" s="160">
        <v>3.85</v>
      </c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6"/>
      <c r="AA66" s="146"/>
      <c r="AB66" s="146"/>
      <c r="AC66" s="146"/>
      <c r="AD66" s="146"/>
      <c r="AE66" s="146"/>
      <c r="AF66" s="146"/>
      <c r="AG66" s="146" t="s">
        <v>131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3">
      <c r="A67" s="173">
        <v>13</v>
      </c>
      <c r="B67" s="174" t="s">
        <v>277</v>
      </c>
      <c r="C67" s="188" t="s">
        <v>278</v>
      </c>
      <c r="D67" s="175" t="s">
        <v>141</v>
      </c>
      <c r="E67" s="176">
        <v>9.9700000000000006</v>
      </c>
      <c r="F67" s="177"/>
      <c r="G67" s="178">
        <f>ROUND(E67*F67,2)</f>
        <v>0</v>
      </c>
      <c r="H67" s="158"/>
      <c r="I67" s="157">
        <f>ROUND(E67*H67,2)</f>
        <v>0</v>
      </c>
      <c r="J67" s="158"/>
      <c r="K67" s="157">
        <f>ROUND(E67*J67,2)</f>
        <v>0</v>
      </c>
      <c r="L67" s="157">
        <v>21</v>
      </c>
      <c r="M67" s="157">
        <f>G67*(1+L67/100)</f>
        <v>0</v>
      </c>
      <c r="N67" s="156">
        <v>1.7850000000000001E-2</v>
      </c>
      <c r="O67" s="156">
        <f>ROUND(E67*N67,2)</f>
        <v>0.18</v>
      </c>
      <c r="P67" s="156">
        <v>0</v>
      </c>
      <c r="Q67" s="156">
        <f>ROUND(E67*P67,2)</f>
        <v>0</v>
      </c>
      <c r="R67" s="157"/>
      <c r="S67" s="157" t="s">
        <v>126</v>
      </c>
      <c r="T67" s="157" t="s">
        <v>126</v>
      </c>
      <c r="U67" s="157">
        <v>0.28000000000000003</v>
      </c>
      <c r="V67" s="157">
        <f>ROUND(E67*U67,2)</f>
        <v>2.79</v>
      </c>
      <c r="W67" s="157"/>
      <c r="X67" s="157" t="s">
        <v>127</v>
      </c>
      <c r="Y67" s="157" t="s">
        <v>128</v>
      </c>
      <c r="Z67" s="146"/>
      <c r="AA67" s="146"/>
      <c r="AB67" s="146"/>
      <c r="AC67" s="146"/>
      <c r="AD67" s="146"/>
      <c r="AE67" s="146"/>
      <c r="AF67" s="146"/>
      <c r="AG67" s="146" t="s">
        <v>129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3">
      <c r="A68" s="153"/>
      <c r="B68" s="154"/>
      <c r="C68" s="189" t="s">
        <v>238</v>
      </c>
      <c r="D68" s="159"/>
      <c r="E68" s="160">
        <v>5.04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6"/>
      <c r="AA68" s="146"/>
      <c r="AB68" s="146"/>
      <c r="AC68" s="146"/>
      <c r="AD68" s="146"/>
      <c r="AE68" s="146"/>
      <c r="AF68" s="146"/>
      <c r="AG68" s="146" t="s">
        <v>131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3" x14ac:dyDescent="0.3">
      <c r="A69" s="153"/>
      <c r="B69" s="154"/>
      <c r="C69" s="189" t="s">
        <v>239</v>
      </c>
      <c r="D69" s="159"/>
      <c r="E69" s="160">
        <v>1.08</v>
      </c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6"/>
      <c r="AA69" s="146"/>
      <c r="AB69" s="146"/>
      <c r="AC69" s="146"/>
      <c r="AD69" s="146"/>
      <c r="AE69" s="146"/>
      <c r="AF69" s="146"/>
      <c r="AG69" s="146" t="s">
        <v>131</v>
      </c>
      <c r="AH69" s="146">
        <v>0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3" x14ac:dyDescent="0.3">
      <c r="A70" s="153"/>
      <c r="B70" s="154"/>
      <c r="C70" s="189" t="s">
        <v>236</v>
      </c>
      <c r="D70" s="159"/>
      <c r="E70" s="160">
        <v>3.85</v>
      </c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6"/>
      <c r="AA70" s="146"/>
      <c r="AB70" s="146"/>
      <c r="AC70" s="146"/>
      <c r="AD70" s="146"/>
      <c r="AE70" s="146"/>
      <c r="AF70" s="146"/>
      <c r="AG70" s="146" t="s">
        <v>131</v>
      </c>
      <c r="AH70" s="146">
        <v>0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3">
      <c r="A71" s="173">
        <v>14</v>
      </c>
      <c r="B71" s="174" t="s">
        <v>279</v>
      </c>
      <c r="C71" s="188" t="s">
        <v>280</v>
      </c>
      <c r="D71" s="175" t="s">
        <v>141</v>
      </c>
      <c r="E71" s="176">
        <v>6.12</v>
      </c>
      <c r="F71" s="177"/>
      <c r="G71" s="178">
        <f>ROUND(E71*F71,2)</f>
        <v>0</v>
      </c>
      <c r="H71" s="158"/>
      <c r="I71" s="157">
        <f>ROUND(E71*H71,2)</f>
        <v>0</v>
      </c>
      <c r="J71" s="158"/>
      <c r="K71" s="157">
        <f>ROUND(E71*J71,2)</f>
        <v>0</v>
      </c>
      <c r="L71" s="157">
        <v>21</v>
      </c>
      <c r="M71" s="157">
        <f>G71*(1+L71/100)</f>
        <v>0</v>
      </c>
      <c r="N71" s="156">
        <v>4.095E-2</v>
      </c>
      <c r="O71" s="156">
        <f>ROUND(E71*N71,2)</f>
        <v>0.25</v>
      </c>
      <c r="P71" s="156">
        <v>0</v>
      </c>
      <c r="Q71" s="156">
        <f>ROUND(E71*P71,2)</f>
        <v>0</v>
      </c>
      <c r="R71" s="157"/>
      <c r="S71" s="157" t="s">
        <v>126</v>
      </c>
      <c r="T71" s="157" t="s">
        <v>126</v>
      </c>
      <c r="U71" s="157">
        <v>0.65600000000000003</v>
      </c>
      <c r="V71" s="157">
        <f>ROUND(E71*U71,2)</f>
        <v>4.01</v>
      </c>
      <c r="W71" s="157"/>
      <c r="X71" s="157" t="s">
        <v>127</v>
      </c>
      <c r="Y71" s="157" t="s">
        <v>128</v>
      </c>
      <c r="Z71" s="146"/>
      <c r="AA71" s="146"/>
      <c r="AB71" s="146"/>
      <c r="AC71" s="146"/>
      <c r="AD71" s="146"/>
      <c r="AE71" s="146"/>
      <c r="AF71" s="146"/>
      <c r="AG71" s="146" t="s">
        <v>129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 x14ac:dyDescent="0.3">
      <c r="A72" s="153"/>
      <c r="B72" s="154"/>
      <c r="C72" s="189" t="s">
        <v>238</v>
      </c>
      <c r="D72" s="159"/>
      <c r="E72" s="160">
        <v>5.04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6"/>
      <c r="AA72" s="146"/>
      <c r="AB72" s="146"/>
      <c r="AC72" s="146"/>
      <c r="AD72" s="146"/>
      <c r="AE72" s="146"/>
      <c r="AF72" s="146"/>
      <c r="AG72" s="146" t="s">
        <v>131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3" x14ac:dyDescent="0.3">
      <c r="A73" s="153"/>
      <c r="B73" s="154"/>
      <c r="C73" s="189" t="s">
        <v>239</v>
      </c>
      <c r="D73" s="159"/>
      <c r="E73" s="160">
        <v>1.08</v>
      </c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6"/>
      <c r="AA73" s="146"/>
      <c r="AB73" s="146"/>
      <c r="AC73" s="146"/>
      <c r="AD73" s="146"/>
      <c r="AE73" s="146"/>
      <c r="AF73" s="146"/>
      <c r="AG73" s="146" t="s">
        <v>131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x14ac:dyDescent="0.3">
      <c r="A74" s="166" t="s">
        <v>121</v>
      </c>
      <c r="B74" s="167" t="s">
        <v>62</v>
      </c>
      <c r="C74" s="187" t="s">
        <v>63</v>
      </c>
      <c r="D74" s="168"/>
      <c r="E74" s="169"/>
      <c r="F74" s="170"/>
      <c r="G74" s="171">
        <f>SUMIF(AG75:AG80,"&lt;&gt;NOR",G75:G80)</f>
        <v>0</v>
      </c>
      <c r="H74" s="165"/>
      <c r="I74" s="165">
        <f>SUM(I75:I80)</f>
        <v>0</v>
      </c>
      <c r="J74" s="165"/>
      <c r="K74" s="165">
        <f>SUM(K75:K80)</f>
        <v>0</v>
      </c>
      <c r="L74" s="165"/>
      <c r="M74" s="165">
        <f>SUM(M75:M80)</f>
        <v>0</v>
      </c>
      <c r="N74" s="164"/>
      <c r="O74" s="164">
        <f>SUM(O75:O80)</f>
        <v>0.08</v>
      </c>
      <c r="P74" s="164"/>
      <c r="Q74" s="164">
        <f>SUM(Q75:Q80)</f>
        <v>0</v>
      </c>
      <c r="R74" s="165"/>
      <c r="S74" s="165"/>
      <c r="T74" s="165"/>
      <c r="U74" s="165"/>
      <c r="V74" s="165">
        <f>SUM(V75:V80)</f>
        <v>2.4900000000000002</v>
      </c>
      <c r="W74" s="165"/>
      <c r="X74" s="165"/>
      <c r="Y74" s="165"/>
      <c r="AG74" t="s">
        <v>122</v>
      </c>
    </row>
    <row r="75" spans="1:60" outlineLevel="1" x14ac:dyDescent="0.3">
      <c r="A75" s="173">
        <v>15</v>
      </c>
      <c r="B75" s="174" t="s">
        <v>281</v>
      </c>
      <c r="C75" s="188" t="s">
        <v>282</v>
      </c>
      <c r="D75" s="175" t="s">
        <v>283</v>
      </c>
      <c r="E75" s="176">
        <v>4.2</v>
      </c>
      <c r="F75" s="177"/>
      <c r="G75" s="178">
        <f>ROUND(E75*F75,2)</f>
        <v>0</v>
      </c>
      <c r="H75" s="158"/>
      <c r="I75" s="157">
        <f>ROUND(E75*H75,2)</f>
        <v>0</v>
      </c>
      <c r="J75" s="158"/>
      <c r="K75" s="157">
        <f>ROUND(E75*J75,2)</f>
        <v>0</v>
      </c>
      <c r="L75" s="157">
        <v>21</v>
      </c>
      <c r="M75" s="157">
        <f>G75*(1+L75/100)</f>
        <v>0</v>
      </c>
      <c r="N75" s="156">
        <v>1.1679999999999999E-2</v>
      </c>
      <c r="O75" s="156">
        <f>ROUND(E75*N75,2)</f>
        <v>0.05</v>
      </c>
      <c r="P75" s="156">
        <v>0</v>
      </c>
      <c r="Q75" s="156">
        <f>ROUND(E75*P75,2)</f>
        <v>0</v>
      </c>
      <c r="R75" s="157"/>
      <c r="S75" s="157" t="s">
        <v>126</v>
      </c>
      <c r="T75" s="157" t="s">
        <v>126</v>
      </c>
      <c r="U75" s="157">
        <v>0.59199999999999997</v>
      </c>
      <c r="V75" s="157">
        <f>ROUND(E75*U75,2)</f>
        <v>2.4900000000000002</v>
      </c>
      <c r="W75" s="157"/>
      <c r="X75" s="157" t="s">
        <v>127</v>
      </c>
      <c r="Y75" s="157" t="s">
        <v>128</v>
      </c>
      <c r="Z75" s="146"/>
      <c r="AA75" s="146"/>
      <c r="AB75" s="146"/>
      <c r="AC75" s="146"/>
      <c r="AD75" s="146"/>
      <c r="AE75" s="146"/>
      <c r="AF75" s="146"/>
      <c r="AG75" s="146" t="s">
        <v>129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2" x14ac:dyDescent="0.3">
      <c r="A76" s="153"/>
      <c r="B76" s="154"/>
      <c r="C76" s="189" t="s">
        <v>284</v>
      </c>
      <c r="D76" s="159"/>
      <c r="E76" s="160">
        <v>2.4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6"/>
      <c r="AA76" s="146"/>
      <c r="AB76" s="146"/>
      <c r="AC76" s="146"/>
      <c r="AD76" s="146"/>
      <c r="AE76" s="146"/>
      <c r="AF76" s="146"/>
      <c r="AG76" s="146" t="s">
        <v>131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3" x14ac:dyDescent="0.3">
      <c r="A77" s="153"/>
      <c r="B77" s="154"/>
      <c r="C77" s="189" t="s">
        <v>285</v>
      </c>
      <c r="D77" s="159"/>
      <c r="E77" s="160">
        <v>1.8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6"/>
      <c r="AA77" s="146"/>
      <c r="AB77" s="146"/>
      <c r="AC77" s="146"/>
      <c r="AD77" s="146"/>
      <c r="AE77" s="146"/>
      <c r="AF77" s="146"/>
      <c r="AG77" s="146" t="s">
        <v>131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3">
      <c r="A78" s="173">
        <v>16</v>
      </c>
      <c r="B78" s="174" t="s">
        <v>286</v>
      </c>
      <c r="C78" s="188" t="s">
        <v>287</v>
      </c>
      <c r="D78" s="175" t="s">
        <v>141</v>
      </c>
      <c r="E78" s="176">
        <v>0.59850000000000003</v>
      </c>
      <c r="F78" s="177"/>
      <c r="G78" s="178">
        <f>ROUND(E78*F78,2)</f>
        <v>0</v>
      </c>
      <c r="H78" s="158"/>
      <c r="I78" s="157">
        <f>ROUND(E78*H78,2)</f>
        <v>0</v>
      </c>
      <c r="J78" s="158"/>
      <c r="K78" s="157">
        <f>ROUND(E78*J78,2)</f>
        <v>0</v>
      </c>
      <c r="L78" s="157">
        <v>21</v>
      </c>
      <c r="M78" s="157">
        <f>G78*(1+L78/100)</f>
        <v>0</v>
      </c>
      <c r="N78" s="156">
        <v>5.3999999999999999E-2</v>
      </c>
      <c r="O78" s="156">
        <f>ROUND(E78*N78,2)</f>
        <v>0.03</v>
      </c>
      <c r="P78" s="156">
        <v>0</v>
      </c>
      <c r="Q78" s="156">
        <f>ROUND(E78*P78,2)</f>
        <v>0</v>
      </c>
      <c r="R78" s="157" t="s">
        <v>288</v>
      </c>
      <c r="S78" s="157" t="s">
        <v>126</v>
      </c>
      <c r="T78" s="157" t="s">
        <v>126</v>
      </c>
      <c r="U78" s="157">
        <v>0</v>
      </c>
      <c r="V78" s="157">
        <f>ROUND(E78*U78,2)</f>
        <v>0</v>
      </c>
      <c r="W78" s="157"/>
      <c r="X78" s="157" t="s">
        <v>289</v>
      </c>
      <c r="Y78" s="157" t="s">
        <v>128</v>
      </c>
      <c r="Z78" s="146"/>
      <c r="AA78" s="146"/>
      <c r="AB78" s="146"/>
      <c r="AC78" s="146"/>
      <c r="AD78" s="146"/>
      <c r="AE78" s="146"/>
      <c r="AF78" s="146"/>
      <c r="AG78" s="146" t="s">
        <v>290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2" x14ac:dyDescent="0.3">
      <c r="A79" s="153"/>
      <c r="B79" s="154"/>
      <c r="C79" s="189" t="s">
        <v>291</v>
      </c>
      <c r="D79" s="159"/>
      <c r="E79" s="160">
        <v>0.315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6"/>
      <c r="AA79" s="146"/>
      <c r="AB79" s="146"/>
      <c r="AC79" s="146"/>
      <c r="AD79" s="146"/>
      <c r="AE79" s="146"/>
      <c r="AF79" s="146"/>
      <c r="AG79" s="146" t="s">
        <v>131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3" x14ac:dyDescent="0.3">
      <c r="A80" s="153"/>
      <c r="B80" s="154"/>
      <c r="C80" s="189" t="s">
        <v>292</v>
      </c>
      <c r="D80" s="159"/>
      <c r="E80" s="160">
        <v>0.28349999999999997</v>
      </c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6"/>
      <c r="AA80" s="146"/>
      <c r="AB80" s="146"/>
      <c r="AC80" s="146"/>
      <c r="AD80" s="146"/>
      <c r="AE80" s="146"/>
      <c r="AF80" s="146"/>
      <c r="AG80" s="146" t="s">
        <v>131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x14ac:dyDescent="0.3">
      <c r="A81" s="166" t="s">
        <v>121</v>
      </c>
      <c r="B81" s="167" t="s">
        <v>64</v>
      </c>
      <c r="C81" s="187" t="s">
        <v>65</v>
      </c>
      <c r="D81" s="168"/>
      <c r="E81" s="169"/>
      <c r="F81" s="170"/>
      <c r="G81" s="171">
        <f>SUMIF(AG82:AG89,"&lt;&gt;NOR",G82:G89)</f>
        <v>0</v>
      </c>
      <c r="H81" s="165"/>
      <c r="I81" s="165">
        <f>SUM(I82:I89)</f>
        <v>0</v>
      </c>
      <c r="J81" s="165"/>
      <c r="K81" s="165">
        <f>SUM(K82:K89)</f>
        <v>0</v>
      </c>
      <c r="L81" s="165"/>
      <c r="M81" s="165">
        <f>SUM(M82:M89)</f>
        <v>0</v>
      </c>
      <c r="N81" s="164"/>
      <c r="O81" s="164">
        <f>SUM(O82:O89)</f>
        <v>0.08</v>
      </c>
      <c r="P81" s="164"/>
      <c r="Q81" s="164">
        <f>SUM(Q82:Q89)</f>
        <v>0</v>
      </c>
      <c r="R81" s="165"/>
      <c r="S81" s="165"/>
      <c r="T81" s="165"/>
      <c r="U81" s="165"/>
      <c r="V81" s="165">
        <f>SUM(V82:V89)</f>
        <v>11.63</v>
      </c>
      <c r="W81" s="165"/>
      <c r="X81" s="165"/>
      <c r="Y81" s="165"/>
      <c r="AG81" t="s">
        <v>122</v>
      </c>
    </row>
    <row r="82" spans="1:60" outlineLevel="1" x14ac:dyDescent="0.3">
      <c r="A82" s="173">
        <v>17</v>
      </c>
      <c r="B82" s="174" t="s">
        <v>293</v>
      </c>
      <c r="C82" s="188" t="s">
        <v>294</v>
      </c>
      <c r="D82" s="175" t="s">
        <v>141</v>
      </c>
      <c r="E82" s="176">
        <v>64.599999999999994</v>
      </c>
      <c r="F82" s="177"/>
      <c r="G82" s="178">
        <f>ROUND(E82*F82,2)</f>
        <v>0</v>
      </c>
      <c r="H82" s="158"/>
      <c r="I82" s="157">
        <f>ROUND(E82*H82,2)</f>
        <v>0</v>
      </c>
      <c r="J82" s="158"/>
      <c r="K82" s="157">
        <f>ROUND(E82*J82,2)</f>
        <v>0</v>
      </c>
      <c r="L82" s="157">
        <v>21</v>
      </c>
      <c r="M82" s="157">
        <f>G82*(1+L82/100)</f>
        <v>0</v>
      </c>
      <c r="N82" s="156">
        <v>1.2099999999999999E-3</v>
      </c>
      <c r="O82" s="156">
        <f>ROUND(E82*N82,2)</f>
        <v>0.08</v>
      </c>
      <c r="P82" s="156">
        <v>0</v>
      </c>
      <c r="Q82" s="156">
        <f>ROUND(E82*P82,2)</f>
        <v>0</v>
      </c>
      <c r="R82" s="157"/>
      <c r="S82" s="157" t="s">
        <v>126</v>
      </c>
      <c r="T82" s="157" t="s">
        <v>126</v>
      </c>
      <c r="U82" s="157">
        <v>0.18</v>
      </c>
      <c r="V82" s="157">
        <f>ROUND(E82*U82,2)</f>
        <v>11.63</v>
      </c>
      <c r="W82" s="157"/>
      <c r="X82" s="157" t="s">
        <v>127</v>
      </c>
      <c r="Y82" s="157" t="s">
        <v>128</v>
      </c>
      <c r="Z82" s="146"/>
      <c r="AA82" s="146"/>
      <c r="AB82" s="146"/>
      <c r="AC82" s="146"/>
      <c r="AD82" s="146"/>
      <c r="AE82" s="146"/>
      <c r="AF82" s="146"/>
      <c r="AG82" s="146" t="s">
        <v>129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2" x14ac:dyDescent="0.3">
      <c r="A83" s="153"/>
      <c r="B83" s="154"/>
      <c r="C83" s="189" t="s">
        <v>236</v>
      </c>
      <c r="D83" s="159"/>
      <c r="E83" s="160">
        <v>3.85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6"/>
      <c r="AA83" s="146"/>
      <c r="AB83" s="146"/>
      <c r="AC83" s="146"/>
      <c r="AD83" s="146"/>
      <c r="AE83" s="146"/>
      <c r="AF83" s="146"/>
      <c r="AG83" s="146" t="s">
        <v>131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3" x14ac:dyDescent="0.3">
      <c r="A84" s="153"/>
      <c r="B84" s="154"/>
      <c r="C84" s="189" t="s">
        <v>237</v>
      </c>
      <c r="D84" s="159"/>
      <c r="E84" s="160">
        <v>8.1999999999999993</v>
      </c>
      <c r="F84" s="157"/>
      <c r="G84" s="157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6"/>
      <c r="AA84" s="146"/>
      <c r="AB84" s="146"/>
      <c r="AC84" s="146"/>
      <c r="AD84" s="146"/>
      <c r="AE84" s="146"/>
      <c r="AF84" s="146"/>
      <c r="AG84" s="146" t="s">
        <v>131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3" x14ac:dyDescent="0.3">
      <c r="A85" s="153"/>
      <c r="B85" s="154"/>
      <c r="C85" s="189" t="s">
        <v>238</v>
      </c>
      <c r="D85" s="159"/>
      <c r="E85" s="160">
        <v>5.04</v>
      </c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6"/>
      <c r="AA85" s="146"/>
      <c r="AB85" s="146"/>
      <c r="AC85" s="146"/>
      <c r="AD85" s="146"/>
      <c r="AE85" s="146"/>
      <c r="AF85" s="146"/>
      <c r="AG85" s="146" t="s">
        <v>131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3" x14ac:dyDescent="0.3">
      <c r="A86" s="153"/>
      <c r="B86" s="154"/>
      <c r="C86" s="189" t="s">
        <v>239</v>
      </c>
      <c r="D86" s="159"/>
      <c r="E86" s="160">
        <v>1.08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6"/>
      <c r="AA86" s="146"/>
      <c r="AB86" s="146"/>
      <c r="AC86" s="146"/>
      <c r="AD86" s="146"/>
      <c r="AE86" s="146"/>
      <c r="AF86" s="146"/>
      <c r="AG86" s="146" t="s">
        <v>131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3" x14ac:dyDescent="0.3">
      <c r="A87" s="153"/>
      <c r="B87" s="154"/>
      <c r="C87" s="189" t="s">
        <v>240</v>
      </c>
      <c r="D87" s="159"/>
      <c r="E87" s="160">
        <v>10.23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6"/>
      <c r="AA87" s="146"/>
      <c r="AB87" s="146"/>
      <c r="AC87" s="146"/>
      <c r="AD87" s="146"/>
      <c r="AE87" s="146"/>
      <c r="AF87" s="146"/>
      <c r="AG87" s="146" t="s">
        <v>131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3" x14ac:dyDescent="0.3">
      <c r="A88" s="153"/>
      <c r="B88" s="154"/>
      <c r="C88" s="189" t="s">
        <v>241</v>
      </c>
      <c r="D88" s="159"/>
      <c r="E88" s="160">
        <v>14.3</v>
      </c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6"/>
      <c r="AA88" s="146"/>
      <c r="AB88" s="146"/>
      <c r="AC88" s="146"/>
      <c r="AD88" s="146"/>
      <c r="AE88" s="146"/>
      <c r="AF88" s="146"/>
      <c r="AG88" s="146" t="s">
        <v>131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3" x14ac:dyDescent="0.3">
      <c r="A89" s="153"/>
      <c r="B89" s="154"/>
      <c r="C89" s="189" t="s">
        <v>242</v>
      </c>
      <c r="D89" s="159"/>
      <c r="E89" s="160">
        <v>21.9</v>
      </c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6"/>
      <c r="AA89" s="146"/>
      <c r="AB89" s="146"/>
      <c r="AC89" s="146"/>
      <c r="AD89" s="146"/>
      <c r="AE89" s="146"/>
      <c r="AF89" s="146"/>
      <c r="AG89" s="146" t="s">
        <v>131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ht="24.9" x14ac:dyDescent="0.3">
      <c r="A90" s="166" t="s">
        <v>121</v>
      </c>
      <c r="B90" s="167" t="s">
        <v>66</v>
      </c>
      <c r="C90" s="187" t="s">
        <v>67</v>
      </c>
      <c r="D90" s="168"/>
      <c r="E90" s="169"/>
      <c r="F90" s="170"/>
      <c r="G90" s="171">
        <f>SUMIF(AG91:AG98,"&lt;&gt;NOR",G91:G98)</f>
        <v>0</v>
      </c>
      <c r="H90" s="165"/>
      <c r="I90" s="165">
        <f>SUM(I91:I98)</f>
        <v>0</v>
      </c>
      <c r="J90" s="165"/>
      <c r="K90" s="165">
        <f>SUM(K91:K98)</f>
        <v>0</v>
      </c>
      <c r="L90" s="165"/>
      <c r="M90" s="165">
        <f>SUM(M91:M98)</f>
        <v>0</v>
      </c>
      <c r="N90" s="164"/>
      <c r="O90" s="164">
        <f>SUM(O91:O98)</f>
        <v>0</v>
      </c>
      <c r="P90" s="164"/>
      <c r="Q90" s="164">
        <f>SUM(Q91:Q98)</f>
        <v>0</v>
      </c>
      <c r="R90" s="165"/>
      <c r="S90" s="165"/>
      <c r="T90" s="165"/>
      <c r="U90" s="165"/>
      <c r="V90" s="165">
        <f>SUM(V91:V98)</f>
        <v>20.03</v>
      </c>
      <c r="W90" s="165"/>
      <c r="X90" s="165"/>
      <c r="Y90" s="165"/>
      <c r="AG90" t="s">
        <v>122</v>
      </c>
    </row>
    <row r="91" spans="1:60" outlineLevel="1" x14ac:dyDescent="0.3">
      <c r="A91" s="173">
        <v>18</v>
      </c>
      <c r="B91" s="174" t="s">
        <v>295</v>
      </c>
      <c r="C91" s="188" t="s">
        <v>296</v>
      </c>
      <c r="D91" s="175" t="s">
        <v>141</v>
      </c>
      <c r="E91" s="176">
        <v>64.599999999999994</v>
      </c>
      <c r="F91" s="177"/>
      <c r="G91" s="178">
        <f>ROUND(E91*F91,2)</f>
        <v>0</v>
      </c>
      <c r="H91" s="158"/>
      <c r="I91" s="157">
        <f>ROUND(E91*H91,2)</f>
        <v>0</v>
      </c>
      <c r="J91" s="158"/>
      <c r="K91" s="157">
        <f>ROUND(E91*J91,2)</f>
        <v>0</v>
      </c>
      <c r="L91" s="157">
        <v>21</v>
      </c>
      <c r="M91" s="157">
        <f>G91*(1+L91/100)</f>
        <v>0</v>
      </c>
      <c r="N91" s="156">
        <v>4.0000000000000003E-5</v>
      </c>
      <c r="O91" s="156">
        <f>ROUND(E91*N91,2)</f>
        <v>0</v>
      </c>
      <c r="P91" s="156">
        <v>0</v>
      </c>
      <c r="Q91" s="156">
        <f>ROUND(E91*P91,2)</f>
        <v>0</v>
      </c>
      <c r="R91" s="157"/>
      <c r="S91" s="157" t="s">
        <v>126</v>
      </c>
      <c r="T91" s="157" t="s">
        <v>126</v>
      </c>
      <c r="U91" s="157">
        <v>0.31</v>
      </c>
      <c r="V91" s="157">
        <f>ROUND(E91*U91,2)</f>
        <v>20.03</v>
      </c>
      <c r="W91" s="157"/>
      <c r="X91" s="157" t="s">
        <v>127</v>
      </c>
      <c r="Y91" s="157" t="s">
        <v>128</v>
      </c>
      <c r="Z91" s="146"/>
      <c r="AA91" s="146"/>
      <c r="AB91" s="146"/>
      <c r="AC91" s="146"/>
      <c r="AD91" s="146"/>
      <c r="AE91" s="146"/>
      <c r="AF91" s="146"/>
      <c r="AG91" s="146" t="s">
        <v>129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2" x14ac:dyDescent="0.3">
      <c r="A92" s="153"/>
      <c r="B92" s="154"/>
      <c r="C92" s="189" t="s">
        <v>236</v>
      </c>
      <c r="D92" s="159"/>
      <c r="E92" s="160">
        <v>3.85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6"/>
      <c r="AA92" s="146"/>
      <c r="AB92" s="146"/>
      <c r="AC92" s="146"/>
      <c r="AD92" s="146"/>
      <c r="AE92" s="146"/>
      <c r="AF92" s="146"/>
      <c r="AG92" s="146" t="s">
        <v>131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3" x14ac:dyDescent="0.3">
      <c r="A93" s="153"/>
      <c r="B93" s="154"/>
      <c r="C93" s="189" t="s">
        <v>237</v>
      </c>
      <c r="D93" s="159"/>
      <c r="E93" s="160">
        <v>8.1999999999999993</v>
      </c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6"/>
      <c r="AA93" s="146"/>
      <c r="AB93" s="146"/>
      <c r="AC93" s="146"/>
      <c r="AD93" s="146"/>
      <c r="AE93" s="146"/>
      <c r="AF93" s="146"/>
      <c r="AG93" s="146" t="s">
        <v>131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3" x14ac:dyDescent="0.3">
      <c r="A94" s="153"/>
      <c r="B94" s="154"/>
      <c r="C94" s="189" t="s">
        <v>238</v>
      </c>
      <c r="D94" s="159"/>
      <c r="E94" s="160">
        <v>5.04</v>
      </c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6"/>
      <c r="AA94" s="146"/>
      <c r="AB94" s="146"/>
      <c r="AC94" s="146"/>
      <c r="AD94" s="146"/>
      <c r="AE94" s="146"/>
      <c r="AF94" s="146"/>
      <c r="AG94" s="146" t="s">
        <v>131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3" x14ac:dyDescent="0.3">
      <c r="A95" s="153"/>
      <c r="B95" s="154"/>
      <c r="C95" s="189" t="s">
        <v>239</v>
      </c>
      <c r="D95" s="159"/>
      <c r="E95" s="160">
        <v>1.08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6"/>
      <c r="AA95" s="146"/>
      <c r="AB95" s="146"/>
      <c r="AC95" s="146"/>
      <c r="AD95" s="146"/>
      <c r="AE95" s="146"/>
      <c r="AF95" s="146"/>
      <c r="AG95" s="146" t="s">
        <v>131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3" x14ac:dyDescent="0.3">
      <c r="A96" s="153"/>
      <c r="B96" s="154"/>
      <c r="C96" s="189" t="s">
        <v>240</v>
      </c>
      <c r="D96" s="159"/>
      <c r="E96" s="160">
        <v>10.23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6"/>
      <c r="AA96" s="146"/>
      <c r="AB96" s="146"/>
      <c r="AC96" s="146"/>
      <c r="AD96" s="146"/>
      <c r="AE96" s="146"/>
      <c r="AF96" s="146"/>
      <c r="AG96" s="146" t="s">
        <v>131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3" x14ac:dyDescent="0.3">
      <c r="A97" s="153"/>
      <c r="B97" s="154"/>
      <c r="C97" s="189" t="s">
        <v>241</v>
      </c>
      <c r="D97" s="159"/>
      <c r="E97" s="160">
        <v>14.3</v>
      </c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6"/>
      <c r="AA97" s="146"/>
      <c r="AB97" s="146"/>
      <c r="AC97" s="146"/>
      <c r="AD97" s="146"/>
      <c r="AE97" s="146"/>
      <c r="AF97" s="146"/>
      <c r="AG97" s="146" t="s">
        <v>131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3" x14ac:dyDescent="0.3">
      <c r="A98" s="153"/>
      <c r="B98" s="154"/>
      <c r="C98" s="189" t="s">
        <v>242</v>
      </c>
      <c r="D98" s="159"/>
      <c r="E98" s="160">
        <v>21.9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6"/>
      <c r="AA98" s="146"/>
      <c r="AB98" s="146"/>
      <c r="AC98" s="146"/>
      <c r="AD98" s="146"/>
      <c r="AE98" s="146"/>
      <c r="AF98" s="146"/>
      <c r="AG98" s="146" t="s">
        <v>131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x14ac:dyDescent="0.3">
      <c r="A99" s="166" t="s">
        <v>121</v>
      </c>
      <c r="B99" s="167" t="s">
        <v>68</v>
      </c>
      <c r="C99" s="187" t="s">
        <v>69</v>
      </c>
      <c r="D99" s="168"/>
      <c r="E99" s="169"/>
      <c r="F99" s="170"/>
      <c r="G99" s="171">
        <f>SUMIF(AG100:AG120,"&lt;&gt;NOR",G100:G120)</f>
        <v>0</v>
      </c>
      <c r="H99" s="165"/>
      <c r="I99" s="165">
        <f>SUM(I100:I120)</f>
        <v>0</v>
      </c>
      <c r="J99" s="165"/>
      <c r="K99" s="165">
        <f>SUM(K100:K120)</f>
        <v>0</v>
      </c>
      <c r="L99" s="165"/>
      <c r="M99" s="165">
        <f>SUM(M100:M120)</f>
        <v>0</v>
      </c>
      <c r="N99" s="164"/>
      <c r="O99" s="164">
        <f>SUM(O100:O120)</f>
        <v>0.01</v>
      </c>
      <c r="P99" s="164"/>
      <c r="Q99" s="164">
        <f>SUM(Q100:Q120)</f>
        <v>3.01</v>
      </c>
      <c r="R99" s="165"/>
      <c r="S99" s="165"/>
      <c r="T99" s="165"/>
      <c r="U99" s="165"/>
      <c r="V99" s="165">
        <f>SUM(V100:V120)</f>
        <v>20.25</v>
      </c>
      <c r="W99" s="165"/>
      <c r="X99" s="165"/>
      <c r="Y99" s="165"/>
      <c r="AG99" t="s">
        <v>122</v>
      </c>
    </row>
    <row r="100" spans="1:60" ht="20.6" outlineLevel="1" x14ac:dyDescent="0.3">
      <c r="A100" s="173">
        <v>19</v>
      </c>
      <c r="B100" s="174" t="s">
        <v>297</v>
      </c>
      <c r="C100" s="188" t="s">
        <v>298</v>
      </c>
      <c r="D100" s="175" t="s">
        <v>141</v>
      </c>
      <c r="E100" s="176">
        <v>5.04</v>
      </c>
      <c r="F100" s="177"/>
      <c r="G100" s="178">
        <f>ROUND(E100*F100,2)</f>
        <v>0</v>
      </c>
      <c r="H100" s="158"/>
      <c r="I100" s="157">
        <f>ROUND(E100*H100,2)</f>
        <v>0</v>
      </c>
      <c r="J100" s="158"/>
      <c r="K100" s="157">
        <f>ROUND(E100*J100,2)</f>
        <v>0</v>
      </c>
      <c r="L100" s="157">
        <v>21</v>
      </c>
      <c r="M100" s="157">
        <f>G100*(1+L100/100)</f>
        <v>0</v>
      </c>
      <c r="N100" s="156">
        <v>3.3E-4</v>
      </c>
      <c r="O100" s="156">
        <f>ROUND(E100*N100,2)</f>
        <v>0</v>
      </c>
      <c r="P100" s="156">
        <v>1.183E-2</v>
      </c>
      <c r="Q100" s="156">
        <f>ROUND(E100*P100,2)</f>
        <v>0.06</v>
      </c>
      <c r="R100" s="157"/>
      <c r="S100" s="157" t="s">
        <v>126</v>
      </c>
      <c r="T100" s="157" t="s">
        <v>126</v>
      </c>
      <c r="U100" s="157">
        <v>0.34599999999999997</v>
      </c>
      <c r="V100" s="157">
        <f>ROUND(E100*U100,2)</f>
        <v>1.74</v>
      </c>
      <c r="W100" s="157"/>
      <c r="X100" s="157" t="s">
        <v>127</v>
      </c>
      <c r="Y100" s="157" t="s">
        <v>128</v>
      </c>
      <c r="Z100" s="146"/>
      <c r="AA100" s="146"/>
      <c r="AB100" s="146"/>
      <c r="AC100" s="146"/>
      <c r="AD100" s="146"/>
      <c r="AE100" s="146"/>
      <c r="AF100" s="146"/>
      <c r="AG100" s="146" t="s">
        <v>129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2" x14ac:dyDescent="0.3">
      <c r="A101" s="153"/>
      <c r="B101" s="154"/>
      <c r="C101" s="189" t="s">
        <v>238</v>
      </c>
      <c r="D101" s="159"/>
      <c r="E101" s="160">
        <v>5.04</v>
      </c>
      <c r="F101" s="157"/>
      <c r="G101" s="1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6"/>
      <c r="AA101" s="146"/>
      <c r="AB101" s="146"/>
      <c r="AC101" s="146"/>
      <c r="AD101" s="146"/>
      <c r="AE101" s="146"/>
      <c r="AF101" s="146"/>
      <c r="AG101" s="146" t="s">
        <v>131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 x14ac:dyDescent="0.3">
      <c r="A102" s="173">
        <v>20</v>
      </c>
      <c r="B102" s="174" t="s">
        <v>299</v>
      </c>
      <c r="C102" s="188" t="s">
        <v>300</v>
      </c>
      <c r="D102" s="175" t="s">
        <v>125</v>
      </c>
      <c r="E102" s="176">
        <v>0.18360000000000001</v>
      </c>
      <c r="F102" s="177"/>
      <c r="G102" s="178">
        <f>ROUND(E102*F102,2)</f>
        <v>0</v>
      </c>
      <c r="H102" s="158"/>
      <c r="I102" s="157">
        <f>ROUND(E102*H102,2)</f>
        <v>0</v>
      </c>
      <c r="J102" s="158"/>
      <c r="K102" s="157">
        <f>ROUND(E102*J102,2)</f>
        <v>0</v>
      </c>
      <c r="L102" s="157">
        <v>21</v>
      </c>
      <c r="M102" s="157">
        <f>G102*(1+L102/100)</f>
        <v>0</v>
      </c>
      <c r="N102" s="156">
        <v>0</v>
      </c>
      <c r="O102" s="156">
        <f>ROUND(E102*N102,2)</f>
        <v>0</v>
      </c>
      <c r="P102" s="156">
        <v>2.2000000000000002</v>
      </c>
      <c r="Q102" s="156">
        <f>ROUND(E102*P102,2)</f>
        <v>0.4</v>
      </c>
      <c r="R102" s="157"/>
      <c r="S102" s="157" t="s">
        <v>126</v>
      </c>
      <c r="T102" s="157" t="s">
        <v>126</v>
      </c>
      <c r="U102" s="157">
        <v>13.24</v>
      </c>
      <c r="V102" s="157">
        <f>ROUND(E102*U102,2)</f>
        <v>2.4300000000000002</v>
      </c>
      <c r="W102" s="157"/>
      <c r="X102" s="157" t="s">
        <v>127</v>
      </c>
      <c r="Y102" s="157" t="s">
        <v>128</v>
      </c>
      <c r="Z102" s="146"/>
      <c r="AA102" s="146"/>
      <c r="AB102" s="146"/>
      <c r="AC102" s="146"/>
      <c r="AD102" s="146"/>
      <c r="AE102" s="146"/>
      <c r="AF102" s="146"/>
      <c r="AG102" s="146" t="s">
        <v>129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2" x14ac:dyDescent="0.3">
      <c r="A103" s="153"/>
      <c r="B103" s="154"/>
      <c r="C103" s="189" t="s">
        <v>301</v>
      </c>
      <c r="D103" s="159"/>
      <c r="E103" s="160">
        <v>0.1512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6"/>
      <c r="AA103" s="146"/>
      <c r="AB103" s="146"/>
      <c r="AC103" s="146"/>
      <c r="AD103" s="146"/>
      <c r="AE103" s="146"/>
      <c r="AF103" s="146"/>
      <c r="AG103" s="146" t="s">
        <v>131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3" x14ac:dyDescent="0.3">
      <c r="A104" s="153"/>
      <c r="B104" s="154"/>
      <c r="C104" s="189" t="s">
        <v>302</v>
      </c>
      <c r="D104" s="159"/>
      <c r="E104" s="160">
        <v>3.2399999999999998E-2</v>
      </c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6"/>
      <c r="AA104" s="146"/>
      <c r="AB104" s="146"/>
      <c r="AC104" s="146"/>
      <c r="AD104" s="146"/>
      <c r="AE104" s="146"/>
      <c r="AF104" s="146"/>
      <c r="AG104" s="146" t="s">
        <v>131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ht="20.6" outlineLevel="1" x14ac:dyDescent="0.3">
      <c r="A105" s="173">
        <v>21</v>
      </c>
      <c r="B105" s="174" t="s">
        <v>303</v>
      </c>
      <c r="C105" s="188" t="s">
        <v>304</v>
      </c>
      <c r="D105" s="175" t="s">
        <v>141</v>
      </c>
      <c r="E105" s="176">
        <v>6.12</v>
      </c>
      <c r="F105" s="177"/>
      <c r="G105" s="178">
        <f>ROUND(E105*F105,2)</f>
        <v>0</v>
      </c>
      <c r="H105" s="158"/>
      <c r="I105" s="157">
        <f>ROUND(E105*H105,2)</f>
        <v>0</v>
      </c>
      <c r="J105" s="158"/>
      <c r="K105" s="157">
        <f>ROUND(E105*J105,2)</f>
        <v>0</v>
      </c>
      <c r="L105" s="157">
        <v>21</v>
      </c>
      <c r="M105" s="157">
        <f>G105*(1+L105/100)</f>
        <v>0</v>
      </c>
      <c r="N105" s="156">
        <v>0</v>
      </c>
      <c r="O105" s="156">
        <f>ROUND(E105*N105,2)</f>
        <v>0</v>
      </c>
      <c r="P105" s="156">
        <v>0.02</v>
      </c>
      <c r="Q105" s="156">
        <f>ROUND(E105*P105,2)</f>
        <v>0.12</v>
      </c>
      <c r="R105" s="157"/>
      <c r="S105" s="157" t="s">
        <v>126</v>
      </c>
      <c r="T105" s="157" t="s">
        <v>126</v>
      </c>
      <c r="U105" s="157">
        <v>0.23</v>
      </c>
      <c r="V105" s="157">
        <f>ROUND(E105*U105,2)</f>
        <v>1.41</v>
      </c>
      <c r="W105" s="157"/>
      <c r="X105" s="157" t="s">
        <v>127</v>
      </c>
      <c r="Y105" s="157" t="s">
        <v>128</v>
      </c>
      <c r="Z105" s="146"/>
      <c r="AA105" s="146"/>
      <c r="AB105" s="146"/>
      <c r="AC105" s="146"/>
      <c r="AD105" s="146"/>
      <c r="AE105" s="146"/>
      <c r="AF105" s="146"/>
      <c r="AG105" s="146" t="s">
        <v>129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2" x14ac:dyDescent="0.3">
      <c r="A106" s="153"/>
      <c r="B106" s="154"/>
      <c r="C106" s="189" t="s">
        <v>238</v>
      </c>
      <c r="D106" s="159"/>
      <c r="E106" s="160">
        <v>5.04</v>
      </c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6"/>
      <c r="AA106" s="146"/>
      <c r="AB106" s="146"/>
      <c r="AC106" s="146"/>
      <c r="AD106" s="146"/>
      <c r="AE106" s="146"/>
      <c r="AF106" s="146"/>
      <c r="AG106" s="146" t="s">
        <v>131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3" x14ac:dyDescent="0.3">
      <c r="A107" s="153"/>
      <c r="B107" s="154"/>
      <c r="C107" s="189" t="s">
        <v>239</v>
      </c>
      <c r="D107" s="159"/>
      <c r="E107" s="160">
        <v>1.08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6"/>
      <c r="AA107" s="146"/>
      <c r="AB107" s="146"/>
      <c r="AC107" s="146"/>
      <c r="AD107" s="146"/>
      <c r="AE107" s="146"/>
      <c r="AF107" s="146"/>
      <c r="AG107" s="146" t="s">
        <v>131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ht="20.6" outlineLevel="1" x14ac:dyDescent="0.3">
      <c r="A108" s="179">
        <v>22</v>
      </c>
      <c r="B108" s="180" t="s">
        <v>143</v>
      </c>
      <c r="C108" s="190" t="s">
        <v>144</v>
      </c>
      <c r="D108" s="181" t="s">
        <v>145</v>
      </c>
      <c r="E108" s="182">
        <v>4</v>
      </c>
      <c r="F108" s="183"/>
      <c r="G108" s="184">
        <f>ROUND(E108*F108,2)</f>
        <v>0</v>
      </c>
      <c r="H108" s="158"/>
      <c r="I108" s="157">
        <f>ROUND(E108*H108,2)</f>
        <v>0</v>
      </c>
      <c r="J108" s="158"/>
      <c r="K108" s="157">
        <f>ROUND(E108*J108,2)</f>
        <v>0</v>
      </c>
      <c r="L108" s="157">
        <v>21</v>
      </c>
      <c r="M108" s="157">
        <f>G108*(1+L108/100)</f>
        <v>0</v>
      </c>
      <c r="N108" s="156">
        <v>0</v>
      </c>
      <c r="O108" s="156">
        <f>ROUND(E108*N108,2)</f>
        <v>0</v>
      </c>
      <c r="P108" s="156">
        <v>0</v>
      </c>
      <c r="Q108" s="156">
        <f>ROUND(E108*P108,2)</f>
        <v>0</v>
      </c>
      <c r="R108" s="157"/>
      <c r="S108" s="157" t="s">
        <v>126</v>
      </c>
      <c r="T108" s="157" t="s">
        <v>126</v>
      </c>
      <c r="U108" s="157">
        <v>0.05</v>
      </c>
      <c r="V108" s="157">
        <f>ROUND(E108*U108,2)</f>
        <v>0.2</v>
      </c>
      <c r="W108" s="157"/>
      <c r="X108" s="157" t="s">
        <v>127</v>
      </c>
      <c r="Y108" s="157" t="s">
        <v>128</v>
      </c>
      <c r="Z108" s="146"/>
      <c r="AA108" s="146"/>
      <c r="AB108" s="146"/>
      <c r="AC108" s="146"/>
      <c r="AD108" s="146"/>
      <c r="AE108" s="146"/>
      <c r="AF108" s="146"/>
      <c r="AG108" s="146" t="s">
        <v>129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 x14ac:dyDescent="0.3">
      <c r="A109" s="173">
        <v>23</v>
      </c>
      <c r="B109" s="174" t="s">
        <v>146</v>
      </c>
      <c r="C109" s="188" t="s">
        <v>147</v>
      </c>
      <c r="D109" s="175" t="s">
        <v>141</v>
      </c>
      <c r="E109" s="176">
        <v>5.6</v>
      </c>
      <c r="F109" s="177"/>
      <c r="G109" s="178">
        <f>ROUND(E109*F109,2)</f>
        <v>0</v>
      </c>
      <c r="H109" s="158"/>
      <c r="I109" s="157">
        <f>ROUND(E109*H109,2)</f>
        <v>0</v>
      </c>
      <c r="J109" s="158"/>
      <c r="K109" s="157">
        <f>ROUND(E109*J109,2)</f>
        <v>0</v>
      </c>
      <c r="L109" s="157">
        <v>21</v>
      </c>
      <c r="M109" s="157">
        <f>G109*(1+L109/100)</f>
        <v>0</v>
      </c>
      <c r="N109" s="156">
        <v>1.17E-3</v>
      </c>
      <c r="O109" s="156">
        <f>ROUND(E109*N109,2)</f>
        <v>0.01</v>
      </c>
      <c r="P109" s="156">
        <v>7.5999999999999998E-2</v>
      </c>
      <c r="Q109" s="156">
        <f>ROUND(E109*P109,2)</f>
        <v>0.43</v>
      </c>
      <c r="R109" s="157"/>
      <c r="S109" s="157" t="s">
        <v>126</v>
      </c>
      <c r="T109" s="157" t="s">
        <v>126</v>
      </c>
      <c r="U109" s="157">
        <v>0.94</v>
      </c>
      <c r="V109" s="157">
        <f>ROUND(E109*U109,2)</f>
        <v>5.26</v>
      </c>
      <c r="W109" s="157"/>
      <c r="X109" s="157" t="s">
        <v>127</v>
      </c>
      <c r="Y109" s="157" t="s">
        <v>128</v>
      </c>
      <c r="Z109" s="146"/>
      <c r="AA109" s="146"/>
      <c r="AB109" s="146"/>
      <c r="AC109" s="146"/>
      <c r="AD109" s="146"/>
      <c r="AE109" s="146"/>
      <c r="AF109" s="146"/>
      <c r="AG109" s="146" t="s">
        <v>129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2" x14ac:dyDescent="0.3">
      <c r="A110" s="153"/>
      <c r="B110" s="154"/>
      <c r="C110" s="189" t="s">
        <v>305</v>
      </c>
      <c r="D110" s="159"/>
      <c r="E110" s="160">
        <v>3.2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6"/>
      <c r="AA110" s="146"/>
      <c r="AB110" s="146"/>
      <c r="AC110" s="146"/>
      <c r="AD110" s="146"/>
      <c r="AE110" s="146"/>
      <c r="AF110" s="146"/>
      <c r="AG110" s="146" t="s">
        <v>131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3" x14ac:dyDescent="0.3">
      <c r="A111" s="153"/>
      <c r="B111" s="154"/>
      <c r="C111" s="189" t="s">
        <v>306</v>
      </c>
      <c r="D111" s="159"/>
      <c r="E111" s="160">
        <v>2.4</v>
      </c>
      <c r="F111" s="157"/>
      <c r="G111" s="157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57"/>
      <c r="Z111" s="146"/>
      <c r="AA111" s="146"/>
      <c r="AB111" s="146"/>
      <c r="AC111" s="146"/>
      <c r="AD111" s="146"/>
      <c r="AE111" s="146"/>
      <c r="AF111" s="146"/>
      <c r="AG111" s="146" t="s">
        <v>131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 x14ac:dyDescent="0.3">
      <c r="A112" s="173">
        <v>24</v>
      </c>
      <c r="B112" s="174" t="s">
        <v>307</v>
      </c>
      <c r="C112" s="188" t="s">
        <v>308</v>
      </c>
      <c r="D112" s="175" t="s">
        <v>283</v>
      </c>
      <c r="E112" s="176">
        <v>4.8</v>
      </c>
      <c r="F112" s="177"/>
      <c r="G112" s="178">
        <f>ROUND(E112*F112,2)</f>
        <v>0</v>
      </c>
      <c r="H112" s="158"/>
      <c r="I112" s="157">
        <f>ROUND(E112*H112,2)</f>
        <v>0</v>
      </c>
      <c r="J112" s="158"/>
      <c r="K112" s="157">
        <f>ROUND(E112*J112,2)</f>
        <v>0</v>
      </c>
      <c r="L112" s="157">
        <v>21</v>
      </c>
      <c r="M112" s="157">
        <f>G112*(1+L112/100)</f>
        <v>0</v>
      </c>
      <c r="N112" s="156">
        <v>0</v>
      </c>
      <c r="O112" s="156">
        <f>ROUND(E112*N112,2)</f>
        <v>0</v>
      </c>
      <c r="P112" s="156">
        <v>1.188E-2</v>
      </c>
      <c r="Q112" s="156">
        <f>ROUND(E112*P112,2)</f>
        <v>0.06</v>
      </c>
      <c r="R112" s="157"/>
      <c r="S112" s="157" t="s">
        <v>126</v>
      </c>
      <c r="T112" s="157" t="s">
        <v>126</v>
      </c>
      <c r="U112" s="157">
        <v>9.2999999999999999E-2</v>
      </c>
      <c r="V112" s="157">
        <f>ROUND(E112*U112,2)</f>
        <v>0.45</v>
      </c>
      <c r="W112" s="157"/>
      <c r="X112" s="157" t="s">
        <v>127</v>
      </c>
      <c r="Y112" s="157" t="s">
        <v>128</v>
      </c>
      <c r="Z112" s="146"/>
      <c r="AA112" s="146"/>
      <c r="AB112" s="146"/>
      <c r="AC112" s="146"/>
      <c r="AD112" s="146"/>
      <c r="AE112" s="146"/>
      <c r="AF112" s="146"/>
      <c r="AG112" s="146" t="s">
        <v>129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2" x14ac:dyDescent="0.3">
      <c r="A113" s="153"/>
      <c r="B113" s="154"/>
      <c r="C113" s="189" t="s">
        <v>309</v>
      </c>
      <c r="D113" s="159"/>
      <c r="E113" s="160">
        <v>4.8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6"/>
      <c r="AA113" s="146"/>
      <c r="AB113" s="146"/>
      <c r="AC113" s="146"/>
      <c r="AD113" s="146"/>
      <c r="AE113" s="146"/>
      <c r="AF113" s="146"/>
      <c r="AG113" s="146" t="s">
        <v>131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 x14ac:dyDescent="0.3">
      <c r="A114" s="173">
        <v>25</v>
      </c>
      <c r="B114" s="174" t="s">
        <v>310</v>
      </c>
      <c r="C114" s="188" t="s">
        <v>311</v>
      </c>
      <c r="D114" s="175" t="s">
        <v>141</v>
      </c>
      <c r="E114" s="176">
        <v>3.5</v>
      </c>
      <c r="F114" s="177"/>
      <c r="G114" s="178">
        <f>ROUND(E114*F114,2)</f>
        <v>0</v>
      </c>
      <c r="H114" s="158"/>
      <c r="I114" s="157">
        <f>ROUND(E114*H114,2)</f>
        <v>0</v>
      </c>
      <c r="J114" s="158"/>
      <c r="K114" s="157">
        <f>ROUND(E114*J114,2)</f>
        <v>0</v>
      </c>
      <c r="L114" s="157">
        <v>21</v>
      </c>
      <c r="M114" s="157">
        <f>G114*(1+L114/100)</f>
        <v>0</v>
      </c>
      <c r="N114" s="156">
        <v>0</v>
      </c>
      <c r="O114" s="156">
        <f>ROUND(E114*N114,2)</f>
        <v>0</v>
      </c>
      <c r="P114" s="156">
        <v>4.5999999999999999E-2</v>
      </c>
      <c r="Q114" s="156">
        <f>ROUND(E114*P114,2)</f>
        <v>0.16</v>
      </c>
      <c r="R114" s="157"/>
      <c r="S114" s="157" t="s">
        <v>126</v>
      </c>
      <c r="T114" s="157" t="s">
        <v>126</v>
      </c>
      <c r="U114" s="157">
        <v>0.26</v>
      </c>
      <c r="V114" s="157">
        <f>ROUND(E114*U114,2)</f>
        <v>0.91</v>
      </c>
      <c r="W114" s="157"/>
      <c r="X114" s="157" t="s">
        <v>127</v>
      </c>
      <c r="Y114" s="157" t="s">
        <v>128</v>
      </c>
      <c r="Z114" s="146"/>
      <c r="AA114" s="146"/>
      <c r="AB114" s="146"/>
      <c r="AC114" s="146"/>
      <c r="AD114" s="146"/>
      <c r="AE114" s="146"/>
      <c r="AF114" s="146"/>
      <c r="AG114" s="146" t="s">
        <v>129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2" x14ac:dyDescent="0.3">
      <c r="A115" s="153"/>
      <c r="B115" s="154"/>
      <c r="C115" s="189" t="s">
        <v>267</v>
      </c>
      <c r="D115" s="159"/>
      <c r="E115" s="160">
        <v>3.5</v>
      </c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6"/>
      <c r="AA115" s="146"/>
      <c r="AB115" s="146"/>
      <c r="AC115" s="146"/>
      <c r="AD115" s="146"/>
      <c r="AE115" s="146"/>
      <c r="AF115" s="146"/>
      <c r="AG115" s="146" t="s">
        <v>131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 x14ac:dyDescent="0.3">
      <c r="A116" s="173">
        <v>26</v>
      </c>
      <c r="B116" s="174" t="s">
        <v>312</v>
      </c>
      <c r="C116" s="188" t="s">
        <v>313</v>
      </c>
      <c r="D116" s="175" t="s">
        <v>141</v>
      </c>
      <c r="E116" s="176">
        <v>26.16</v>
      </c>
      <c r="F116" s="177"/>
      <c r="G116" s="178">
        <f>ROUND(E116*F116,2)</f>
        <v>0</v>
      </c>
      <c r="H116" s="158"/>
      <c r="I116" s="157">
        <f>ROUND(E116*H116,2)</f>
        <v>0</v>
      </c>
      <c r="J116" s="158"/>
      <c r="K116" s="157">
        <f>ROUND(E116*J116,2)</f>
        <v>0</v>
      </c>
      <c r="L116" s="157">
        <v>21</v>
      </c>
      <c r="M116" s="157">
        <f>G116*(1+L116/100)</f>
        <v>0</v>
      </c>
      <c r="N116" s="156">
        <v>0</v>
      </c>
      <c r="O116" s="156">
        <f>ROUND(E116*N116,2)</f>
        <v>0</v>
      </c>
      <c r="P116" s="156">
        <v>6.8000000000000005E-2</v>
      </c>
      <c r="Q116" s="156">
        <f>ROUND(E116*P116,2)</f>
        <v>1.78</v>
      </c>
      <c r="R116" s="157"/>
      <c r="S116" s="157" t="s">
        <v>126</v>
      </c>
      <c r="T116" s="157" t="s">
        <v>126</v>
      </c>
      <c r="U116" s="157">
        <v>0.3</v>
      </c>
      <c r="V116" s="157">
        <f>ROUND(E116*U116,2)</f>
        <v>7.85</v>
      </c>
      <c r="W116" s="157"/>
      <c r="X116" s="157" t="s">
        <v>127</v>
      </c>
      <c r="Y116" s="157" t="s">
        <v>128</v>
      </c>
      <c r="Z116" s="146"/>
      <c r="AA116" s="146"/>
      <c r="AB116" s="146"/>
      <c r="AC116" s="146"/>
      <c r="AD116" s="146"/>
      <c r="AE116" s="146"/>
      <c r="AF116" s="146"/>
      <c r="AG116" s="146" t="s">
        <v>129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2" x14ac:dyDescent="0.3">
      <c r="A117" s="153"/>
      <c r="B117" s="154"/>
      <c r="C117" s="189" t="s">
        <v>314</v>
      </c>
      <c r="D117" s="159"/>
      <c r="E117" s="160">
        <v>17.82</v>
      </c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6"/>
      <c r="AA117" s="146"/>
      <c r="AB117" s="146"/>
      <c r="AC117" s="146"/>
      <c r="AD117" s="146"/>
      <c r="AE117" s="146"/>
      <c r="AF117" s="146"/>
      <c r="AG117" s="146" t="s">
        <v>131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3" x14ac:dyDescent="0.3">
      <c r="A118" s="153"/>
      <c r="B118" s="154"/>
      <c r="C118" s="189" t="s">
        <v>315</v>
      </c>
      <c r="D118" s="159"/>
      <c r="E118" s="160">
        <v>1.5</v>
      </c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6"/>
      <c r="AA118" s="146"/>
      <c r="AB118" s="146"/>
      <c r="AC118" s="146"/>
      <c r="AD118" s="146"/>
      <c r="AE118" s="146"/>
      <c r="AF118" s="146"/>
      <c r="AG118" s="146" t="s">
        <v>131</v>
      </c>
      <c r="AH118" s="146">
        <v>0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3" x14ac:dyDescent="0.3">
      <c r="A119" s="153"/>
      <c r="B119" s="154"/>
      <c r="C119" s="189" t="s">
        <v>316</v>
      </c>
      <c r="D119" s="159"/>
      <c r="E119" s="160">
        <v>6.84</v>
      </c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6"/>
      <c r="AA119" s="146"/>
      <c r="AB119" s="146"/>
      <c r="AC119" s="146"/>
      <c r="AD119" s="146"/>
      <c r="AE119" s="146"/>
      <c r="AF119" s="146"/>
      <c r="AG119" s="146" t="s">
        <v>131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ht="30.9" outlineLevel="1" x14ac:dyDescent="0.3">
      <c r="A120" s="179">
        <v>27</v>
      </c>
      <c r="B120" s="180" t="s">
        <v>317</v>
      </c>
      <c r="C120" s="190" t="s">
        <v>318</v>
      </c>
      <c r="D120" s="181" t="s">
        <v>145</v>
      </c>
      <c r="E120" s="182">
        <v>1</v>
      </c>
      <c r="F120" s="183"/>
      <c r="G120" s="184">
        <f>ROUND(E120*F120,2)</f>
        <v>0</v>
      </c>
      <c r="H120" s="158"/>
      <c r="I120" s="157">
        <f>ROUND(E120*H120,2)</f>
        <v>0</v>
      </c>
      <c r="J120" s="158"/>
      <c r="K120" s="157">
        <f>ROUND(E120*J120,2)</f>
        <v>0</v>
      </c>
      <c r="L120" s="157">
        <v>21</v>
      </c>
      <c r="M120" s="157">
        <f>G120*(1+L120/100)</f>
        <v>0</v>
      </c>
      <c r="N120" s="156">
        <v>0</v>
      </c>
      <c r="O120" s="156">
        <f>ROUND(E120*N120,2)</f>
        <v>0</v>
      </c>
      <c r="P120" s="156">
        <v>0</v>
      </c>
      <c r="Q120" s="156">
        <f>ROUND(E120*P120,2)</f>
        <v>0</v>
      </c>
      <c r="R120" s="157"/>
      <c r="S120" s="157" t="s">
        <v>165</v>
      </c>
      <c r="T120" s="157" t="s">
        <v>166</v>
      </c>
      <c r="U120" s="157">
        <v>0</v>
      </c>
      <c r="V120" s="157">
        <f>ROUND(E120*U120,2)</f>
        <v>0</v>
      </c>
      <c r="W120" s="157"/>
      <c r="X120" s="157" t="s">
        <v>127</v>
      </c>
      <c r="Y120" s="157" t="s">
        <v>128</v>
      </c>
      <c r="Z120" s="146"/>
      <c r="AA120" s="146"/>
      <c r="AB120" s="146"/>
      <c r="AC120" s="146"/>
      <c r="AD120" s="146"/>
      <c r="AE120" s="146"/>
      <c r="AF120" s="146"/>
      <c r="AG120" s="146" t="s">
        <v>129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x14ac:dyDescent="0.3">
      <c r="A121" s="166" t="s">
        <v>121</v>
      </c>
      <c r="B121" s="167" t="s">
        <v>70</v>
      </c>
      <c r="C121" s="187" t="s">
        <v>71</v>
      </c>
      <c r="D121" s="168"/>
      <c r="E121" s="169"/>
      <c r="F121" s="170"/>
      <c r="G121" s="171">
        <f>SUMIF(AG122:AG122,"&lt;&gt;NOR",G122:G122)</f>
        <v>0</v>
      </c>
      <c r="H121" s="165"/>
      <c r="I121" s="165">
        <f>SUM(I122:I122)</f>
        <v>0</v>
      </c>
      <c r="J121" s="165"/>
      <c r="K121" s="165">
        <f>SUM(K122:K122)</f>
        <v>0</v>
      </c>
      <c r="L121" s="165"/>
      <c r="M121" s="165">
        <f>SUM(M122:M122)</f>
        <v>0</v>
      </c>
      <c r="N121" s="164"/>
      <c r="O121" s="164">
        <f>SUM(O122:O122)</f>
        <v>0</v>
      </c>
      <c r="P121" s="164"/>
      <c r="Q121" s="164">
        <f>SUM(Q122:Q122)</f>
        <v>0</v>
      </c>
      <c r="R121" s="165"/>
      <c r="S121" s="165"/>
      <c r="T121" s="165"/>
      <c r="U121" s="165"/>
      <c r="V121" s="165">
        <f>SUM(V122:V122)</f>
        <v>5.83</v>
      </c>
      <c r="W121" s="165"/>
      <c r="X121" s="165"/>
      <c r="Y121" s="165"/>
      <c r="AG121" t="s">
        <v>122</v>
      </c>
    </row>
    <row r="122" spans="1:60" outlineLevel="1" x14ac:dyDescent="0.3">
      <c r="A122" s="179">
        <v>28</v>
      </c>
      <c r="B122" s="180" t="s">
        <v>158</v>
      </c>
      <c r="C122" s="190" t="s">
        <v>159</v>
      </c>
      <c r="D122" s="181" t="s">
        <v>134</v>
      </c>
      <c r="E122" s="182">
        <v>6.21319</v>
      </c>
      <c r="F122" s="183"/>
      <c r="G122" s="184">
        <f>ROUND(E122*F122,2)</f>
        <v>0</v>
      </c>
      <c r="H122" s="158"/>
      <c r="I122" s="157">
        <f>ROUND(E122*H122,2)</f>
        <v>0</v>
      </c>
      <c r="J122" s="158"/>
      <c r="K122" s="157">
        <f>ROUND(E122*J122,2)</f>
        <v>0</v>
      </c>
      <c r="L122" s="157">
        <v>21</v>
      </c>
      <c r="M122" s="157">
        <f>G122*(1+L122/100)</f>
        <v>0</v>
      </c>
      <c r="N122" s="156">
        <v>0</v>
      </c>
      <c r="O122" s="156">
        <f>ROUND(E122*N122,2)</f>
        <v>0</v>
      </c>
      <c r="P122" s="156">
        <v>0</v>
      </c>
      <c r="Q122" s="156">
        <f>ROUND(E122*P122,2)</f>
        <v>0</v>
      </c>
      <c r="R122" s="157"/>
      <c r="S122" s="157" t="s">
        <v>126</v>
      </c>
      <c r="T122" s="157" t="s">
        <v>126</v>
      </c>
      <c r="U122" s="157">
        <v>0.9385</v>
      </c>
      <c r="V122" s="157">
        <f>ROUND(E122*U122,2)</f>
        <v>5.83</v>
      </c>
      <c r="W122" s="157"/>
      <c r="X122" s="157" t="s">
        <v>160</v>
      </c>
      <c r="Y122" s="157" t="s">
        <v>128</v>
      </c>
      <c r="Z122" s="146"/>
      <c r="AA122" s="146"/>
      <c r="AB122" s="146"/>
      <c r="AC122" s="146"/>
      <c r="AD122" s="146"/>
      <c r="AE122" s="146"/>
      <c r="AF122" s="146"/>
      <c r="AG122" s="146" t="s">
        <v>161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x14ac:dyDescent="0.3">
      <c r="A123" s="166" t="s">
        <v>121</v>
      </c>
      <c r="B123" s="167" t="s">
        <v>72</v>
      </c>
      <c r="C123" s="187" t="s">
        <v>73</v>
      </c>
      <c r="D123" s="168"/>
      <c r="E123" s="169"/>
      <c r="F123" s="170"/>
      <c r="G123" s="171">
        <f>SUMIF(AG124:AG131,"&lt;&gt;NOR",G124:G131)</f>
        <v>0</v>
      </c>
      <c r="H123" s="165"/>
      <c r="I123" s="165">
        <f>SUM(I124:I131)</f>
        <v>0</v>
      </c>
      <c r="J123" s="165"/>
      <c r="K123" s="165">
        <f>SUM(K124:K131)</f>
        <v>0</v>
      </c>
      <c r="L123" s="165"/>
      <c r="M123" s="165">
        <f>SUM(M124:M131)</f>
        <v>0</v>
      </c>
      <c r="N123" s="164"/>
      <c r="O123" s="164">
        <f>SUM(O124:O131)</f>
        <v>6.9999999999999993E-2</v>
      </c>
      <c r="P123" s="164"/>
      <c r="Q123" s="164">
        <f>SUM(Q124:Q131)</f>
        <v>0</v>
      </c>
      <c r="R123" s="165"/>
      <c r="S123" s="165"/>
      <c r="T123" s="165"/>
      <c r="U123" s="165"/>
      <c r="V123" s="165">
        <f>SUM(V124:V131)</f>
        <v>1.59</v>
      </c>
      <c r="W123" s="165"/>
      <c r="X123" s="165"/>
      <c r="Y123" s="165"/>
      <c r="AG123" t="s">
        <v>122</v>
      </c>
    </row>
    <row r="124" spans="1:60" ht="20.6" outlineLevel="1" x14ac:dyDescent="0.3">
      <c r="A124" s="179">
        <v>29</v>
      </c>
      <c r="B124" s="180" t="s">
        <v>319</v>
      </c>
      <c r="C124" s="190" t="s">
        <v>320</v>
      </c>
      <c r="D124" s="181" t="s">
        <v>141</v>
      </c>
      <c r="E124" s="182">
        <v>16.649999999999999</v>
      </c>
      <c r="F124" s="183"/>
      <c r="G124" s="184">
        <f>ROUND(E124*F124,2)</f>
        <v>0</v>
      </c>
      <c r="H124" s="158"/>
      <c r="I124" s="157">
        <f>ROUND(E124*H124,2)</f>
        <v>0</v>
      </c>
      <c r="J124" s="158"/>
      <c r="K124" s="157">
        <f>ROUND(E124*J124,2)</f>
        <v>0</v>
      </c>
      <c r="L124" s="157">
        <v>21</v>
      </c>
      <c r="M124" s="157">
        <f>G124*(1+L124/100)</f>
        <v>0</v>
      </c>
      <c r="N124" s="156">
        <v>5.2999999999999998E-4</v>
      </c>
      <c r="O124" s="156">
        <f>ROUND(E124*N124,2)</f>
        <v>0.01</v>
      </c>
      <c r="P124" s="156">
        <v>0</v>
      </c>
      <c r="Q124" s="156">
        <f>ROUND(E124*P124,2)</f>
        <v>0</v>
      </c>
      <c r="R124" s="157"/>
      <c r="S124" s="157" t="s">
        <v>126</v>
      </c>
      <c r="T124" s="157" t="s">
        <v>126</v>
      </c>
      <c r="U124" s="157">
        <v>9.5000000000000001E-2</v>
      </c>
      <c r="V124" s="157">
        <f>ROUND(E124*U124,2)</f>
        <v>1.58</v>
      </c>
      <c r="W124" s="157"/>
      <c r="X124" s="157" t="s">
        <v>127</v>
      </c>
      <c r="Y124" s="157" t="s">
        <v>128</v>
      </c>
      <c r="Z124" s="146"/>
      <c r="AA124" s="146"/>
      <c r="AB124" s="146"/>
      <c r="AC124" s="146"/>
      <c r="AD124" s="146"/>
      <c r="AE124" s="146"/>
      <c r="AF124" s="146"/>
      <c r="AG124" s="146" t="s">
        <v>129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 x14ac:dyDescent="0.3">
      <c r="A125" s="173">
        <v>30</v>
      </c>
      <c r="B125" s="174" t="s">
        <v>321</v>
      </c>
      <c r="C125" s="188" t="s">
        <v>322</v>
      </c>
      <c r="D125" s="175" t="s">
        <v>141</v>
      </c>
      <c r="E125" s="176">
        <v>16.649999999999999</v>
      </c>
      <c r="F125" s="177"/>
      <c r="G125" s="178">
        <f>ROUND(E125*F125,2)</f>
        <v>0</v>
      </c>
      <c r="H125" s="158"/>
      <c r="I125" s="157">
        <f>ROUND(E125*H125,2)</f>
        <v>0</v>
      </c>
      <c r="J125" s="158"/>
      <c r="K125" s="157">
        <f>ROUND(E125*J125,2)</f>
        <v>0</v>
      </c>
      <c r="L125" s="157">
        <v>21</v>
      </c>
      <c r="M125" s="157">
        <f>G125*(1+L125/100)</f>
        <v>0</v>
      </c>
      <c r="N125" s="156">
        <v>3.7799999999999999E-3</v>
      </c>
      <c r="O125" s="156">
        <f>ROUND(E125*N125,2)</f>
        <v>0.06</v>
      </c>
      <c r="P125" s="156">
        <v>0</v>
      </c>
      <c r="Q125" s="156">
        <f>ROUND(E125*P125,2)</f>
        <v>0</v>
      </c>
      <c r="R125" s="157"/>
      <c r="S125" s="157" t="s">
        <v>126</v>
      </c>
      <c r="T125" s="157" t="s">
        <v>126</v>
      </c>
      <c r="U125" s="157">
        <v>0</v>
      </c>
      <c r="V125" s="157">
        <f>ROUND(E125*U125,2)</f>
        <v>0</v>
      </c>
      <c r="W125" s="157"/>
      <c r="X125" s="157" t="s">
        <v>136</v>
      </c>
      <c r="Y125" s="157" t="s">
        <v>128</v>
      </c>
      <c r="Z125" s="146"/>
      <c r="AA125" s="146"/>
      <c r="AB125" s="146"/>
      <c r="AC125" s="146"/>
      <c r="AD125" s="146"/>
      <c r="AE125" s="146"/>
      <c r="AF125" s="146"/>
      <c r="AG125" s="146" t="s">
        <v>137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ht="21" outlineLevel="2" x14ac:dyDescent="0.3">
      <c r="A126" s="153"/>
      <c r="B126" s="154"/>
      <c r="C126" s="257" t="s">
        <v>323</v>
      </c>
      <c r="D126" s="258"/>
      <c r="E126" s="258"/>
      <c r="F126" s="258"/>
      <c r="G126" s="258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6"/>
      <c r="AA126" s="146"/>
      <c r="AB126" s="146"/>
      <c r="AC126" s="146"/>
      <c r="AD126" s="146"/>
      <c r="AE126" s="146"/>
      <c r="AF126" s="146"/>
      <c r="AG126" s="146" t="s">
        <v>152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86" t="str">
        <f>C126</f>
        <v>Nanesení hydroizolační stěrky ve dvou vrstvách. Vlepení těsnicí pásky do spoje podlaha-stěna, stěna/stěna přitlačení a uhlazení, přetažení pásky další vrstvou izolační stěrky.</v>
      </c>
      <c r="BB126" s="146"/>
      <c r="BC126" s="146"/>
      <c r="BD126" s="146"/>
      <c r="BE126" s="146"/>
      <c r="BF126" s="146"/>
      <c r="BG126" s="146"/>
      <c r="BH126" s="146"/>
    </row>
    <row r="127" spans="1:60" outlineLevel="2" x14ac:dyDescent="0.3">
      <c r="A127" s="153"/>
      <c r="B127" s="154"/>
      <c r="C127" s="189" t="s">
        <v>324</v>
      </c>
      <c r="D127" s="159"/>
      <c r="E127" s="160">
        <v>8.33</v>
      </c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6"/>
      <c r="AA127" s="146"/>
      <c r="AB127" s="146"/>
      <c r="AC127" s="146"/>
      <c r="AD127" s="146"/>
      <c r="AE127" s="146"/>
      <c r="AF127" s="146"/>
      <c r="AG127" s="146" t="s">
        <v>131</v>
      </c>
      <c r="AH127" s="146">
        <v>0</v>
      </c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3" x14ac:dyDescent="0.3">
      <c r="A128" s="153"/>
      <c r="B128" s="154"/>
      <c r="C128" s="189" t="s">
        <v>325</v>
      </c>
      <c r="D128" s="159"/>
      <c r="E128" s="160">
        <v>5.04</v>
      </c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6"/>
      <c r="AA128" s="146"/>
      <c r="AB128" s="146"/>
      <c r="AC128" s="146"/>
      <c r="AD128" s="146"/>
      <c r="AE128" s="146"/>
      <c r="AF128" s="146"/>
      <c r="AG128" s="146" t="s">
        <v>131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3" x14ac:dyDescent="0.3">
      <c r="A129" s="153"/>
      <c r="B129" s="154"/>
      <c r="C129" s="189" t="s">
        <v>326</v>
      </c>
      <c r="D129" s="159"/>
      <c r="E129" s="160">
        <v>1.08</v>
      </c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6"/>
      <c r="AA129" s="146"/>
      <c r="AB129" s="146"/>
      <c r="AC129" s="146"/>
      <c r="AD129" s="146"/>
      <c r="AE129" s="146"/>
      <c r="AF129" s="146"/>
      <c r="AG129" s="146" t="s">
        <v>131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3" x14ac:dyDescent="0.3">
      <c r="A130" s="153"/>
      <c r="B130" s="154"/>
      <c r="C130" s="189" t="s">
        <v>327</v>
      </c>
      <c r="D130" s="159"/>
      <c r="E130" s="160">
        <v>2.2000000000000002</v>
      </c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6"/>
      <c r="AA130" s="146"/>
      <c r="AB130" s="146"/>
      <c r="AC130" s="146"/>
      <c r="AD130" s="146"/>
      <c r="AE130" s="146"/>
      <c r="AF130" s="146"/>
      <c r="AG130" s="146" t="s">
        <v>131</v>
      </c>
      <c r="AH130" s="146">
        <v>0</v>
      </c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ht="20.6" outlineLevel="1" x14ac:dyDescent="0.3">
      <c r="A131" s="179">
        <v>31</v>
      </c>
      <c r="B131" s="180" t="s">
        <v>328</v>
      </c>
      <c r="C131" s="190" t="s">
        <v>329</v>
      </c>
      <c r="D131" s="181" t="s">
        <v>134</v>
      </c>
      <c r="E131" s="182">
        <v>8.8199999999999997E-3</v>
      </c>
      <c r="F131" s="183"/>
      <c r="G131" s="184">
        <f>ROUND(E131*F131,2)</f>
        <v>0</v>
      </c>
      <c r="H131" s="158"/>
      <c r="I131" s="157">
        <f>ROUND(E131*H131,2)</f>
        <v>0</v>
      </c>
      <c r="J131" s="158"/>
      <c r="K131" s="157">
        <f>ROUND(E131*J131,2)</f>
        <v>0</v>
      </c>
      <c r="L131" s="157">
        <v>21</v>
      </c>
      <c r="M131" s="157">
        <f>G131*(1+L131/100)</f>
        <v>0</v>
      </c>
      <c r="N131" s="156">
        <v>0</v>
      </c>
      <c r="O131" s="156">
        <f>ROUND(E131*N131,2)</f>
        <v>0</v>
      </c>
      <c r="P131" s="156">
        <v>0</v>
      </c>
      <c r="Q131" s="156">
        <f>ROUND(E131*P131,2)</f>
        <v>0</v>
      </c>
      <c r="R131" s="157"/>
      <c r="S131" s="157" t="s">
        <v>126</v>
      </c>
      <c r="T131" s="157" t="s">
        <v>126</v>
      </c>
      <c r="U131" s="157">
        <v>1.5669999999999999</v>
      </c>
      <c r="V131" s="157">
        <f>ROUND(E131*U131,2)</f>
        <v>0.01</v>
      </c>
      <c r="W131" s="157"/>
      <c r="X131" s="157" t="s">
        <v>160</v>
      </c>
      <c r="Y131" s="157" t="s">
        <v>128</v>
      </c>
      <c r="Z131" s="146"/>
      <c r="AA131" s="146"/>
      <c r="AB131" s="146"/>
      <c r="AC131" s="146"/>
      <c r="AD131" s="146"/>
      <c r="AE131" s="146"/>
      <c r="AF131" s="146"/>
      <c r="AG131" s="146" t="s">
        <v>161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x14ac:dyDescent="0.3">
      <c r="A132" s="166" t="s">
        <v>121</v>
      </c>
      <c r="B132" s="167" t="s">
        <v>74</v>
      </c>
      <c r="C132" s="187" t="s">
        <v>75</v>
      </c>
      <c r="D132" s="168"/>
      <c r="E132" s="169"/>
      <c r="F132" s="170"/>
      <c r="G132" s="171">
        <f>SUMIF(AG133:AG133,"&lt;&gt;NOR",G133:G133)</f>
        <v>0</v>
      </c>
      <c r="H132" s="165"/>
      <c r="I132" s="165">
        <f>SUM(I133:I133)</f>
        <v>0</v>
      </c>
      <c r="J132" s="165"/>
      <c r="K132" s="165">
        <f>SUM(K133:K133)</f>
        <v>0</v>
      </c>
      <c r="L132" s="165"/>
      <c r="M132" s="165">
        <f>SUM(M133:M133)</f>
        <v>0</v>
      </c>
      <c r="N132" s="164"/>
      <c r="O132" s="164">
        <f>SUM(O133:O133)</f>
        <v>0</v>
      </c>
      <c r="P132" s="164"/>
      <c r="Q132" s="164">
        <f>SUM(Q133:Q133)</f>
        <v>0</v>
      </c>
      <c r="R132" s="165"/>
      <c r="S132" s="165"/>
      <c r="T132" s="165"/>
      <c r="U132" s="165"/>
      <c r="V132" s="165">
        <f>SUM(V133:V133)</f>
        <v>0</v>
      </c>
      <c r="W132" s="165"/>
      <c r="X132" s="165"/>
      <c r="Y132" s="165"/>
      <c r="AG132" t="s">
        <v>122</v>
      </c>
    </row>
    <row r="133" spans="1:60" ht="20.6" outlineLevel="1" x14ac:dyDescent="0.3">
      <c r="A133" s="179">
        <v>32</v>
      </c>
      <c r="B133" s="180" t="s">
        <v>330</v>
      </c>
      <c r="C133" s="190" t="s">
        <v>331</v>
      </c>
      <c r="D133" s="181" t="s">
        <v>164</v>
      </c>
      <c r="E133" s="182">
        <v>1</v>
      </c>
      <c r="F133" s="183"/>
      <c r="G133" s="184">
        <f>ROUND(E133*F133,2)</f>
        <v>0</v>
      </c>
      <c r="H133" s="158"/>
      <c r="I133" s="157">
        <f>ROUND(E133*H133,2)</f>
        <v>0</v>
      </c>
      <c r="J133" s="158"/>
      <c r="K133" s="157">
        <f>ROUND(E133*J133,2)</f>
        <v>0</v>
      </c>
      <c r="L133" s="157">
        <v>21</v>
      </c>
      <c r="M133" s="157">
        <f>G133*(1+L133/100)</f>
        <v>0</v>
      </c>
      <c r="N133" s="156">
        <v>0</v>
      </c>
      <c r="O133" s="156">
        <f>ROUND(E133*N133,2)</f>
        <v>0</v>
      </c>
      <c r="P133" s="156">
        <v>0</v>
      </c>
      <c r="Q133" s="156">
        <f>ROUND(E133*P133,2)</f>
        <v>0</v>
      </c>
      <c r="R133" s="157"/>
      <c r="S133" s="157" t="s">
        <v>165</v>
      </c>
      <c r="T133" s="157" t="s">
        <v>166</v>
      </c>
      <c r="U133" s="157">
        <v>0</v>
      </c>
      <c r="V133" s="157">
        <f>ROUND(E133*U133,2)</f>
        <v>0</v>
      </c>
      <c r="W133" s="157"/>
      <c r="X133" s="157" t="s">
        <v>127</v>
      </c>
      <c r="Y133" s="157" t="s">
        <v>128</v>
      </c>
      <c r="Z133" s="146"/>
      <c r="AA133" s="146"/>
      <c r="AB133" s="146"/>
      <c r="AC133" s="146"/>
      <c r="AD133" s="146"/>
      <c r="AE133" s="146"/>
      <c r="AF133" s="146"/>
      <c r="AG133" s="146" t="s">
        <v>129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x14ac:dyDescent="0.3">
      <c r="A134" s="166" t="s">
        <v>121</v>
      </c>
      <c r="B134" s="167" t="s">
        <v>78</v>
      </c>
      <c r="C134" s="187" t="s">
        <v>79</v>
      </c>
      <c r="D134" s="168"/>
      <c r="E134" s="169"/>
      <c r="F134" s="170"/>
      <c r="G134" s="171">
        <f>SUMIF(AG135:AG157,"&lt;&gt;NOR",G135:G157)</f>
        <v>0</v>
      </c>
      <c r="H134" s="165"/>
      <c r="I134" s="165">
        <f>SUM(I135:I157)</f>
        <v>0</v>
      </c>
      <c r="J134" s="165"/>
      <c r="K134" s="165">
        <f>SUM(K135:K157)</f>
        <v>0</v>
      </c>
      <c r="L134" s="165"/>
      <c r="M134" s="165">
        <f>SUM(M135:M157)</f>
        <v>0</v>
      </c>
      <c r="N134" s="164"/>
      <c r="O134" s="164">
        <f>SUM(O135:O157)</f>
        <v>0</v>
      </c>
      <c r="P134" s="164"/>
      <c r="Q134" s="164">
        <f>SUM(Q135:Q157)</f>
        <v>0.01</v>
      </c>
      <c r="R134" s="165"/>
      <c r="S134" s="165"/>
      <c r="T134" s="165"/>
      <c r="U134" s="165"/>
      <c r="V134" s="165">
        <f>SUM(V135:V157)</f>
        <v>0.44</v>
      </c>
      <c r="W134" s="165"/>
      <c r="X134" s="165"/>
      <c r="Y134" s="165"/>
      <c r="AG134" t="s">
        <v>122</v>
      </c>
    </row>
    <row r="135" spans="1:60" outlineLevel="1" x14ac:dyDescent="0.3">
      <c r="A135" s="179">
        <v>33</v>
      </c>
      <c r="B135" s="180" t="s">
        <v>171</v>
      </c>
      <c r="C135" s="190" t="s">
        <v>172</v>
      </c>
      <c r="D135" s="181" t="s">
        <v>145</v>
      </c>
      <c r="E135" s="182">
        <v>4</v>
      </c>
      <c r="F135" s="183"/>
      <c r="G135" s="184">
        <f>ROUND(E135*F135,2)</f>
        <v>0</v>
      </c>
      <c r="H135" s="158"/>
      <c r="I135" s="157">
        <f>ROUND(E135*H135,2)</f>
        <v>0</v>
      </c>
      <c r="J135" s="158"/>
      <c r="K135" s="157">
        <f>ROUND(E135*J135,2)</f>
        <v>0</v>
      </c>
      <c r="L135" s="157">
        <v>21</v>
      </c>
      <c r="M135" s="157">
        <f>G135*(1+L135/100)</f>
        <v>0</v>
      </c>
      <c r="N135" s="156">
        <v>0</v>
      </c>
      <c r="O135" s="156">
        <f>ROUND(E135*N135,2)</f>
        <v>0</v>
      </c>
      <c r="P135" s="156">
        <v>1.8E-3</v>
      </c>
      <c r="Q135" s="156">
        <f>ROUND(E135*P135,2)</f>
        <v>0.01</v>
      </c>
      <c r="R135" s="157"/>
      <c r="S135" s="157" t="s">
        <v>126</v>
      </c>
      <c r="T135" s="157" t="s">
        <v>126</v>
      </c>
      <c r="U135" s="157">
        <v>0.11</v>
      </c>
      <c r="V135" s="157">
        <f>ROUND(E135*U135,2)</f>
        <v>0.44</v>
      </c>
      <c r="W135" s="157"/>
      <c r="X135" s="157" t="s">
        <v>127</v>
      </c>
      <c r="Y135" s="157" t="s">
        <v>128</v>
      </c>
      <c r="Z135" s="146"/>
      <c r="AA135" s="146"/>
      <c r="AB135" s="146"/>
      <c r="AC135" s="146"/>
      <c r="AD135" s="146"/>
      <c r="AE135" s="146"/>
      <c r="AF135" s="146"/>
      <c r="AG135" s="146" t="s">
        <v>129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ht="20.6" outlineLevel="1" x14ac:dyDescent="0.3">
      <c r="A136" s="173">
        <v>34</v>
      </c>
      <c r="B136" s="174" t="s">
        <v>173</v>
      </c>
      <c r="C136" s="188" t="s">
        <v>174</v>
      </c>
      <c r="D136" s="175" t="s">
        <v>145</v>
      </c>
      <c r="E136" s="176">
        <v>2</v>
      </c>
      <c r="F136" s="177"/>
      <c r="G136" s="178">
        <f>ROUND(E136*F136,2)</f>
        <v>0</v>
      </c>
      <c r="H136" s="158"/>
      <c r="I136" s="157">
        <f>ROUND(E136*H136,2)</f>
        <v>0</v>
      </c>
      <c r="J136" s="158"/>
      <c r="K136" s="157">
        <f>ROUND(E136*J136,2)</f>
        <v>0</v>
      </c>
      <c r="L136" s="157">
        <v>21</v>
      </c>
      <c r="M136" s="157">
        <f>G136*(1+L136/100)</f>
        <v>0</v>
      </c>
      <c r="N136" s="156">
        <v>0</v>
      </c>
      <c r="O136" s="156">
        <f>ROUND(E136*N136,2)</f>
        <v>0</v>
      </c>
      <c r="P136" s="156">
        <v>0</v>
      </c>
      <c r="Q136" s="156">
        <f>ROUND(E136*P136,2)</f>
        <v>0</v>
      </c>
      <c r="R136" s="157"/>
      <c r="S136" s="157" t="s">
        <v>165</v>
      </c>
      <c r="T136" s="157" t="s">
        <v>166</v>
      </c>
      <c r="U136" s="157">
        <v>0</v>
      </c>
      <c r="V136" s="157">
        <f>ROUND(E136*U136,2)</f>
        <v>0</v>
      </c>
      <c r="W136" s="157"/>
      <c r="X136" s="157" t="s">
        <v>127</v>
      </c>
      <c r="Y136" s="157" t="s">
        <v>128</v>
      </c>
      <c r="Z136" s="146"/>
      <c r="AA136" s="146"/>
      <c r="AB136" s="146"/>
      <c r="AC136" s="146"/>
      <c r="AD136" s="146"/>
      <c r="AE136" s="146"/>
      <c r="AF136" s="146"/>
      <c r="AG136" s="146" t="s">
        <v>129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2" x14ac:dyDescent="0.3">
      <c r="A137" s="153"/>
      <c r="B137" s="154"/>
      <c r="C137" s="257" t="s">
        <v>175</v>
      </c>
      <c r="D137" s="258"/>
      <c r="E137" s="258"/>
      <c r="F137" s="258"/>
      <c r="G137" s="258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6"/>
      <c r="AA137" s="146"/>
      <c r="AB137" s="146"/>
      <c r="AC137" s="146"/>
      <c r="AD137" s="146"/>
      <c r="AE137" s="146"/>
      <c r="AF137" s="146"/>
      <c r="AG137" s="146" t="s">
        <v>152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3" x14ac:dyDescent="0.3">
      <c r="A138" s="153"/>
      <c r="B138" s="154"/>
      <c r="C138" s="191" t="s">
        <v>176</v>
      </c>
      <c r="D138" s="161"/>
      <c r="E138" s="162"/>
      <c r="F138" s="163"/>
      <c r="G138" s="163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6"/>
      <c r="AA138" s="146"/>
      <c r="AB138" s="146"/>
      <c r="AC138" s="146"/>
      <c r="AD138" s="146"/>
      <c r="AE138" s="146"/>
      <c r="AF138" s="146"/>
      <c r="AG138" s="146" t="s">
        <v>152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3" x14ac:dyDescent="0.3">
      <c r="A139" s="153"/>
      <c r="B139" s="154"/>
      <c r="C139" s="255" t="s">
        <v>177</v>
      </c>
      <c r="D139" s="256"/>
      <c r="E139" s="256"/>
      <c r="F139" s="256"/>
      <c r="G139" s="256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6"/>
      <c r="AA139" s="146"/>
      <c r="AB139" s="146"/>
      <c r="AC139" s="146"/>
      <c r="AD139" s="146"/>
      <c r="AE139" s="146"/>
      <c r="AF139" s="146"/>
      <c r="AG139" s="146" t="s">
        <v>152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3" x14ac:dyDescent="0.3">
      <c r="A140" s="153"/>
      <c r="B140" s="154"/>
      <c r="C140" s="255" t="s">
        <v>178</v>
      </c>
      <c r="D140" s="256"/>
      <c r="E140" s="256"/>
      <c r="F140" s="256"/>
      <c r="G140" s="256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6"/>
      <c r="AA140" s="146"/>
      <c r="AB140" s="146"/>
      <c r="AC140" s="146"/>
      <c r="AD140" s="146"/>
      <c r="AE140" s="146"/>
      <c r="AF140" s="146"/>
      <c r="AG140" s="146" t="s">
        <v>152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3" x14ac:dyDescent="0.3">
      <c r="A141" s="153"/>
      <c r="B141" s="154"/>
      <c r="C141" s="255" t="s">
        <v>179</v>
      </c>
      <c r="D141" s="256"/>
      <c r="E141" s="256"/>
      <c r="F141" s="256"/>
      <c r="G141" s="256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6"/>
      <c r="AA141" s="146"/>
      <c r="AB141" s="146"/>
      <c r="AC141" s="146"/>
      <c r="AD141" s="146"/>
      <c r="AE141" s="146"/>
      <c r="AF141" s="146"/>
      <c r="AG141" s="146" t="s">
        <v>152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3" x14ac:dyDescent="0.3">
      <c r="A142" s="153"/>
      <c r="B142" s="154"/>
      <c r="C142" s="255" t="s">
        <v>180</v>
      </c>
      <c r="D142" s="256"/>
      <c r="E142" s="256"/>
      <c r="F142" s="256"/>
      <c r="G142" s="256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6"/>
      <c r="AA142" s="146"/>
      <c r="AB142" s="146"/>
      <c r="AC142" s="146"/>
      <c r="AD142" s="146"/>
      <c r="AE142" s="146"/>
      <c r="AF142" s="146"/>
      <c r="AG142" s="146" t="s">
        <v>152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3" x14ac:dyDescent="0.3">
      <c r="A143" s="153"/>
      <c r="B143" s="154"/>
      <c r="C143" s="255" t="s">
        <v>181</v>
      </c>
      <c r="D143" s="256"/>
      <c r="E143" s="256"/>
      <c r="F143" s="256"/>
      <c r="G143" s="256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57"/>
      <c r="Z143" s="146"/>
      <c r="AA143" s="146"/>
      <c r="AB143" s="146"/>
      <c r="AC143" s="146"/>
      <c r="AD143" s="146"/>
      <c r="AE143" s="146"/>
      <c r="AF143" s="146"/>
      <c r="AG143" s="146" t="s">
        <v>152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3" x14ac:dyDescent="0.3">
      <c r="A144" s="153"/>
      <c r="B144" s="154"/>
      <c r="C144" s="255" t="s">
        <v>182</v>
      </c>
      <c r="D144" s="256"/>
      <c r="E144" s="256"/>
      <c r="F144" s="256"/>
      <c r="G144" s="256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6"/>
      <c r="AA144" s="146"/>
      <c r="AB144" s="146"/>
      <c r="AC144" s="146"/>
      <c r="AD144" s="146"/>
      <c r="AE144" s="146"/>
      <c r="AF144" s="146"/>
      <c r="AG144" s="146" t="s">
        <v>152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2" x14ac:dyDescent="0.3">
      <c r="A145" s="153"/>
      <c r="B145" s="154"/>
      <c r="C145" s="189" t="s">
        <v>183</v>
      </c>
      <c r="D145" s="159"/>
      <c r="E145" s="160">
        <v>1</v>
      </c>
      <c r="F145" s="157"/>
      <c r="G145" s="157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57"/>
      <c r="Z145" s="146"/>
      <c r="AA145" s="146"/>
      <c r="AB145" s="146"/>
      <c r="AC145" s="146"/>
      <c r="AD145" s="146"/>
      <c r="AE145" s="146"/>
      <c r="AF145" s="146"/>
      <c r="AG145" s="146" t="s">
        <v>131</v>
      </c>
      <c r="AH145" s="146">
        <v>0</v>
      </c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3" x14ac:dyDescent="0.3">
      <c r="A146" s="153"/>
      <c r="B146" s="154"/>
      <c r="C146" s="189" t="s">
        <v>332</v>
      </c>
      <c r="D146" s="159"/>
      <c r="E146" s="160">
        <v>1</v>
      </c>
      <c r="F146" s="157"/>
      <c r="G146" s="157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57"/>
      <c r="Z146" s="146"/>
      <c r="AA146" s="146"/>
      <c r="AB146" s="146"/>
      <c r="AC146" s="146"/>
      <c r="AD146" s="146"/>
      <c r="AE146" s="146"/>
      <c r="AF146" s="146"/>
      <c r="AG146" s="146" t="s">
        <v>131</v>
      </c>
      <c r="AH146" s="146">
        <v>0</v>
      </c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ht="20.6" outlineLevel="1" x14ac:dyDescent="0.3">
      <c r="A147" s="173">
        <v>35</v>
      </c>
      <c r="B147" s="174" t="s">
        <v>184</v>
      </c>
      <c r="C147" s="188" t="s">
        <v>185</v>
      </c>
      <c r="D147" s="175" t="s">
        <v>145</v>
      </c>
      <c r="E147" s="176">
        <v>1</v>
      </c>
      <c r="F147" s="177"/>
      <c r="G147" s="178">
        <f>ROUND(E147*F147,2)</f>
        <v>0</v>
      </c>
      <c r="H147" s="158"/>
      <c r="I147" s="157">
        <f>ROUND(E147*H147,2)</f>
        <v>0</v>
      </c>
      <c r="J147" s="158"/>
      <c r="K147" s="157">
        <f>ROUND(E147*J147,2)</f>
        <v>0</v>
      </c>
      <c r="L147" s="157">
        <v>21</v>
      </c>
      <c r="M147" s="157">
        <f>G147*(1+L147/100)</f>
        <v>0</v>
      </c>
      <c r="N147" s="156">
        <v>0</v>
      </c>
      <c r="O147" s="156">
        <f>ROUND(E147*N147,2)</f>
        <v>0</v>
      </c>
      <c r="P147" s="156">
        <v>0</v>
      </c>
      <c r="Q147" s="156">
        <f>ROUND(E147*P147,2)</f>
        <v>0</v>
      </c>
      <c r="R147" s="157"/>
      <c r="S147" s="157" t="s">
        <v>165</v>
      </c>
      <c r="T147" s="157" t="s">
        <v>166</v>
      </c>
      <c r="U147" s="157">
        <v>0</v>
      </c>
      <c r="V147" s="157">
        <f>ROUND(E147*U147,2)</f>
        <v>0</v>
      </c>
      <c r="W147" s="157"/>
      <c r="X147" s="157" t="s">
        <v>127</v>
      </c>
      <c r="Y147" s="157" t="s">
        <v>128</v>
      </c>
      <c r="Z147" s="146"/>
      <c r="AA147" s="146"/>
      <c r="AB147" s="146"/>
      <c r="AC147" s="146"/>
      <c r="AD147" s="146"/>
      <c r="AE147" s="146"/>
      <c r="AF147" s="146"/>
      <c r="AG147" s="146" t="s">
        <v>129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2" x14ac:dyDescent="0.3">
      <c r="A148" s="153"/>
      <c r="B148" s="154"/>
      <c r="C148" s="257" t="s">
        <v>175</v>
      </c>
      <c r="D148" s="258"/>
      <c r="E148" s="258"/>
      <c r="F148" s="258"/>
      <c r="G148" s="258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6"/>
      <c r="AA148" s="146"/>
      <c r="AB148" s="146"/>
      <c r="AC148" s="146"/>
      <c r="AD148" s="146"/>
      <c r="AE148" s="146"/>
      <c r="AF148" s="146"/>
      <c r="AG148" s="146" t="s">
        <v>152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3" x14ac:dyDescent="0.3">
      <c r="A149" s="153"/>
      <c r="B149" s="154"/>
      <c r="C149" s="191" t="s">
        <v>176</v>
      </c>
      <c r="D149" s="161"/>
      <c r="E149" s="162"/>
      <c r="F149" s="163"/>
      <c r="G149" s="163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6"/>
      <c r="AA149" s="146"/>
      <c r="AB149" s="146"/>
      <c r="AC149" s="146"/>
      <c r="AD149" s="146"/>
      <c r="AE149" s="146"/>
      <c r="AF149" s="146"/>
      <c r="AG149" s="146" t="s">
        <v>152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3" x14ac:dyDescent="0.3">
      <c r="A150" s="153"/>
      <c r="B150" s="154"/>
      <c r="C150" s="255" t="s">
        <v>177</v>
      </c>
      <c r="D150" s="256"/>
      <c r="E150" s="256"/>
      <c r="F150" s="256"/>
      <c r="G150" s="256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6"/>
      <c r="AA150" s="146"/>
      <c r="AB150" s="146"/>
      <c r="AC150" s="146"/>
      <c r="AD150" s="146"/>
      <c r="AE150" s="146"/>
      <c r="AF150" s="146"/>
      <c r="AG150" s="146" t="s">
        <v>152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3" x14ac:dyDescent="0.3">
      <c r="A151" s="153"/>
      <c r="B151" s="154"/>
      <c r="C151" s="255" t="s">
        <v>178</v>
      </c>
      <c r="D151" s="256"/>
      <c r="E151" s="256"/>
      <c r="F151" s="256"/>
      <c r="G151" s="256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6"/>
      <c r="AA151" s="146"/>
      <c r="AB151" s="146"/>
      <c r="AC151" s="146"/>
      <c r="AD151" s="146"/>
      <c r="AE151" s="146"/>
      <c r="AF151" s="146"/>
      <c r="AG151" s="146" t="s">
        <v>152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3" x14ac:dyDescent="0.3">
      <c r="A152" s="153"/>
      <c r="B152" s="154"/>
      <c r="C152" s="255" t="s">
        <v>179</v>
      </c>
      <c r="D152" s="256"/>
      <c r="E152" s="256"/>
      <c r="F152" s="256"/>
      <c r="G152" s="256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6"/>
      <c r="AA152" s="146"/>
      <c r="AB152" s="146"/>
      <c r="AC152" s="146"/>
      <c r="AD152" s="146"/>
      <c r="AE152" s="146"/>
      <c r="AF152" s="146"/>
      <c r="AG152" s="146" t="s">
        <v>152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3" x14ac:dyDescent="0.3">
      <c r="A153" s="153"/>
      <c r="B153" s="154"/>
      <c r="C153" s="255" t="s">
        <v>180</v>
      </c>
      <c r="D153" s="256"/>
      <c r="E153" s="256"/>
      <c r="F153" s="256"/>
      <c r="G153" s="256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6"/>
      <c r="AA153" s="146"/>
      <c r="AB153" s="146"/>
      <c r="AC153" s="146"/>
      <c r="AD153" s="146"/>
      <c r="AE153" s="146"/>
      <c r="AF153" s="146"/>
      <c r="AG153" s="146" t="s">
        <v>152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3" x14ac:dyDescent="0.3">
      <c r="A154" s="153"/>
      <c r="B154" s="154"/>
      <c r="C154" s="255" t="s">
        <v>181</v>
      </c>
      <c r="D154" s="256"/>
      <c r="E154" s="256"/>
      <c r="F154" s="256"/>
      <c r="G154" s="256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6"/>
      <c r="AA154" s="146"/>
      <c r="AB154" s="146"/>
      <c r="AC154" s="146"/>
      <c r="AD154" s="146"/>
      <c r="AE154" s="146"/>
      <c r="AF154" s="146"/>
      <c r="AG154" s="146" t="s">
        <v>152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3" x14ac:dyDescent="0.3">
      <c r="A155" s="153"/>
      <c r="B155" s="154"/>
      <c r="C155" s="255" t="s">
        <v>182</v>
      </c>
      <c r="D155" s="256"/>
      <c r="E155" s="256"/>
      <c r="F155" s="256"/>
      <c r="G155" s="256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6"/>
      <c r="AA155" s="146"/>
      <c r="AB155" s="146"/>
      <c r="AC155" s="146"/>
      <c r="AD155" s="146"/>
      <c r="AE155" s="146"/>
      <c r="AF155" s="146"/>
      <c r="AG155" s="146" t="s">
        <v>152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2" x14ac:dyDescent="0.3">
      <c r="A156" s="153"/>
      <c r="B156" s="154"/>
      <c r="C156" s="189" t="s">
        <v>186</v>
      </c>
      <c r="D156" s="159"/>
      <c r="E156" s="160">
        <v>1</v>
      </c>
      <c r="F156" s="157"/>
      <c r="G156" s="157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6"/>
      <c r="AA156" s="146"/>
      <c r="AB156" s="146"/>
      <c r="AC156" s="146"/>
      <c r="AD156" s="146"/>
      <c r="AE156" s="146"/>
      <c r="AF156" s="146"/>
      <c r="AG156" s="146" t="s">
        <v>131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ht="20.6" outlineLevel="1" x14ac:dyDescent="0.3">
      <c r="A157" s="153">
        <v>36</v>
      </c>
      <c r="B157" s="154" t="s">
        <v>193</v>
      </c>
      <c r="C157" s="192" t="s">
        <v>194</v>
      </c>
      <c r="D157" s="155" t="s">
        <v>0</v>
      </c>
      <c r="E157" s="185"/>
      <c r="F157" s="158"/>
      <c r="G157" s="157">
        <f>ROUND(E157*F157,2)</f>
        <v>0</v>
      </c>
      <c r="H157" s="158"/>
      <c r="I157" s="157">
        <f>ROUND(E157*H157,2)</f>
        <v>0</v>
      </c>
      <c r="J157" s="158"/>
      <c r="K157" s="157">
        <f>ROUND(E157*J157,2)</f>
        <v>0</v>
      </c>
      <c r="L157" s="157">
        <v>21</v>
      </c>
      <c r="M157" s="157">
        <f>G157*(1+L157/100)</f>
        <v>0</v>
      </c>
      <c r="N157" s="156">
        <v>0</v>
      </c>
      <c r="O157" s="156">
        <f>ROUND(E157*N157,2)</f>
        <v>0</v>
      </c>
      <c r="P157" s="156">
        <v>0</v>
      </c>
      <c r="Q157" s="156">
        <f>ROUND(E157*P157,2)</f>
        <v>0</v>
      </c>
      <c r="R157" s="157"/>
      <c r="S157" s="157" t="s">
        <v>126</v>
      </c>
      <c r="T157" s="157" t="s">
        <v>126</v>
      </c>
      <c r="U157" s="157">
        <v>0</v>
      </c>
      <c r="V157" s="157">
        <f>ROUND(E157*U157,2)</f>
        <v>0</v>
      </c>
      <c r="W157" s="157"/>
      <c r="X157" s="157" t="s">
        <v>160</v>
      </c>
      <c r="Y157" s="157" t="s">
        <v>128</v>
      </c>
      <c r="Z157" s="146"/>
      <c r="AA157" s="146"/>
      <c r="AB157" s="146"/>
      <c r="AC157" s="146"/>
      <c r="AD157" s="146"/>
      <c r="AE157" s="146"/>
      <c r="AF157" s="146"/>
      <c r="AG157" s="146" t="s">
        <v>161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x14ac:dyDescent="0.3">
      <c r="A158" s="166" t="s">
        <v>121</v>
      </c>
      <c r="B158" s="167" t="s">
        <v>80</v>
      </c>
      <c r="C158" s="187" t="s">
        <v>81</v>
      </c>
      <c r="D158" s="168"/>
      <c r="E158" s="169"/>
      <c r="F158" s="170"/>
      <c r="G158" s="171">
        <f>SUMIF(AG159:AG167,"&lt;&gt;NOR",G159:G167)</f>
        <v>0</v>
      </c>
      <c r="H158" s="165"/>
      <c r="I158" s="165">
        <f>SUM(I159:I167)</f>
        <v>0</v>
      </c>
      <c r="J158" s="165"/>
      <c r="K158" s="165">
        <f>SUM(K159:K167)</f>
        <v>0</v>
      </c>
      <c r="L158" s="165"/>
      <c r="M158" s="165">
        <f>SUM(M159:M167)</f>
        <v>0</v>
      </c>
      <c r="N158" s="164"/>
      <c r="O158" s="164">
        <f>SUM(O159:O167)</f>
        <v>0.18</v>
      </c>
      <c r="P158" s="164"/>
      <c r="Q158" s="164">
        <f>SUM(Q159:Q167)</f>
        <v>0</v>
      </c>
      <c r="R158" s="165"/>
      <c r="S158" s="165"/>
      <c r="T158" s="165"/>
      <c r="U158" s="165"/>
      <c r="V158" s="165">
        <f>SUM(V159:V167)</f>
        <v>6.7299999999999995</v>
      </c>
      <c r="W158" s="165"/>
      <c r="X158" s="165"/>
      <c r="Y158" s="165"/>
      <c r="AG158" t="s">
        <v>122</v>
      </c>
    </row>
    <row r="159" spans="1:60" outlineLevel="1" x14ac:dyDescent="0.3">
      <c r="A159" s="173">
        <v>37</v>
      </c>
      <c r="B159" s="174" t="s">
        <v>333</v>
      </c>
      <c r="C159" s="188" t="s">
        <v>334</v>
      </c>
      <c r="D159" s="175" t="s">
        <v>141</v>
      </c>
      <c r="E159" s="176">
        <v>6.12</v>
      </c>
      <c r="F159" s="177"/>
      <c r="G159" s="178">
        <f>ROUND(E159*F159,2)</f>
        <v>0</v>
      </c>
      <c r="H159" s="158"/>
      <c r="I159" s="157">
        <f>ROUND(E159*H159,2)</f>
        <v>0</v>
      </c>
      <c r="J159" s="158"/>
      <c r="K159" s="157">
        <f>ROUND(E159*J159,2)</f>
        <v>0</v>
      </c>
      <c r="L159" s="157">
        <v>21</v>
      </c>
      <c r="M159" s="157">
        <f>G159*(1+L159/100)</f>
        <v>0</v>
      </c>
      <c r="N159" s="156">
        <v>2.1000000000000001E-4</v>
      </c>
      <c r="O159" s="156">
        <f>ROUND(E159*N159,2)</f>
        <v>0</v>
      </c>
      <c r="P159" s="156">
        <v>0</v>
      </c>
      <c r="Q159" s="156">
        <f>ROUND(E159*P159,2)</f>
        <v>0</v>
      </c>
      <c r="R159" s="157"/>
      <c r="S159" s="157" t="s">
        <v>126</v>
      </c>
      <c r="T159" s="157" t="s">
        <v>126</v>
      </c>
      <c r="U159" s="157">
        <v>0.05</v>
      </c>
      <c r="V159" s="157">
        <f>ROUND(E159*U159,2)</f>
        <v>0.31</v>
      </c>
      <c r="W159" s="157"/>
      <c r="X159" s="157" t="s">
        <v>127</v>
      </c>
      <c r="Y159" s="157" t="s">
        <v>128</v>
      </c>
      <c r="Z159" s="146"/>
      <c r="AA159" s="146"/>
      <c r="AB159" s="146"/>
      <c r="AC159" s="146"/>
      <c r="AD159" s="146"/>
      <c r="AE159" s="146"/>
      <c r="AF159" s="146"/>
      <c r="AG159" s="146" t="s">
        <v>129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2" x14ac:dyDescent="0.3">
      <c r="A160" s="153"/>
      <c r="B160" s="154"/>
      <c r="C160" s="189" t="s">
        <v>238</v>
      </c>
      <c r="D160" s="159"/>
      <c r="E160" s="160">
        <v>5.04</v>
      </c>
      <c r="F160" s="157"/>
      <c r="G160" s="157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6"/>
      <c r="AA160" s="146"/>
      <c r="AB160" s="146"/>
      <c r="AC160" s="146"/>
      <c r="AD160" s="146"/>
      <c r="AE160" s="146"/>
      <c r="AF160" s="146"/>
      <c r="AG160" s="146" t="s">
        <v>131</v>
      </c>
      <c r="AH160" s="146">
        <v>0</v>
      </c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3" x14ac:dyDescent="0.3">
      <c r="A161" s="153"/>
      <c r="B161" s="154"/>
      <c r="C161" s="189" t="s">
        <v>239</v>
      </c>
      <c r="D161" s="159"/>
      <c r="E161" s="160">
        <v>1.08</v>
      </c>
      <c r="F161" s="157"/>
      <c r="G161" s="157"/>
      <c r="H161" s="157"/>
      <c r="I161" s="157"/>
      <c r="J161" s="157"/>
      <c r="K161" s="157"/>
      <c r="L161" s="157"/>
      <c r="M161" s="157"/>
      <c r="N161" s="156"/>
      <c r="O161" s="156"/>
      <c r="P161" s="156"/>
      <c r="Q161" s="156"/>
      <c r="R161" s="157"/>
      <c r="S161" s="157"/>
      <c r="T161" s="157"/>
      <c r="U161" s="157"/>
      <c r="V161" s="157"/>
      <c r="W161" s="157"/>
      <c r="X161" s="157"/>
      <c r="Y161" s="157"/>
      <c r="Z161" s="146"/>
      <c r="AA161" s="146"/>
      <c r="AB161" s="146"/>
      <c r="AC161" s="146"/>
      <c r="AD161" s="146"/>
      <c r="AE161" s="146"/>
      <c r="AF161" s="146"/>
      <c r="AG161" s="146" t="s">
        <v>131</v>
      </c>
      <c r="AH161" s="146">
        <v>0</v>
      </c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ht="20.6" outlineLevel="1" x14ac:dyDescent="0.3">
      <c r="A162" s="173">
        <v>38</v>
      </c>
      <c r="B162" s="174" t="s">
        <v>335</v>
      </c>
      <c r="C162" s="188" t="s">
        <v>336</v>
      </c>
      <c r="D162" s="175" t="s">
        <v>141</v>
      </c>
      <c r="E162" s="176">
        <v>6.12</v>
      </c>
      <c r="F162" s="177"/>
      <c r="G162" s="178">
        <f>ROUND(E162*F162,2)</f>
        <v>0</v>
      </c>
      <c r="H162" s="158"/>
      <c r="I162" s="157">
        <f>ROUND(E162*H162,2)</f>
        <v>0</v>
      </c>
      <c r="J162" s="158"/>
      <c r="K162" s="157">
        <f>ROUND(E162*J162,2)</f>
        <v>0</v>
      </c>
      <c r="L162" s="157">
        <v>21</v>
      </c>
      <c r="M162" s="157">
        <f>G162*(1+L162/100)</f>
        <v>0</v>
      </c>
      <c r="N162" s="156">
        <v>5.4599999999999996E-3</v>
      </c>
      <c r="O162" s="156">
        <f>ROUND(E162*N162,2)</f>
        <v>0.03</v>
      </c>
      <c r="P162" s="156">
        <v>0</v>
      </c>
      <c r="Q162" s="156">
        <f>ROUND(E162*P162,2)</f>
        <v>0</v>
      </c>
      <c r="R162" s="157"/>
      <c r="S162" s="157" t="s">
        <v>126</v>
      </c>
      <c r="T162" s="157" t="s">
        <v>126</v>
      </c>
      <c r="U162" s="157">
        <v>1</v>
      </c>
      <c r="V162" s="157">
        <f>ROUND(E162*U162,2)</f>
        <v>6.12</v>
      </c>
      <c r="W162" s="157"/>
      <c r="X162" s="157" t="s">
        <v>127</v>
      </c>
      <c r="Y162" s="157" t="s">
        <v>128</v>
      </c>
      <c r="Z162" s="146"/>
      <c r="AA162" s="146"/>
      <c r="AB162" s="146"/>
      <c r="AC162" s="146"/>
      <c r="AD162" s="146"/>
      <c r="AE162" s="146"/>
      <c r="AF162" s="146"/>
      <c r="AG162" s="146" t="s">
        <v>129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2" x14ac:dyDescent="0.3">
      <c r="A163" s="153"/>
      <c r="B163" s="154"/>
      <c r="C163" s="189" t="s">
        <v>238</v>
      </c>
      <c r="D163" s="159"/>
      <c r="E163" s="160">
        <v>5.04</v>
      </c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6"/>
      <c r="AA163" s="146"/>
      <c r="AB163" s="146"/>
      <c r="AC163" s="146"/>
      <c r="AD163" s="146"/>
      <c r="AE163" s="146"/>
      <c r="AF163" s="146"/>
      <c r="AG163" s="146" t="s">
        <v>131</v>
      </c>
      <c r="AH163" s="146">
        <v>0</v>
      </c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3" x14ac:dyDescent="0.3">
      <c r="A164" s="153"/>
      <c r="B164" s="154"/>
      <c r="C164" s="189" t="s">
        <v>239</v>
      </c>
      <c r="D164" s="159"/>
      <c r="E164" s="160">
        <v>1.08</v>
      </c>
      <c r="F164" s="157"/>
      <c r="G164" s="157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6"/>
      <c r="AA164" s="146"/>
      <c r="AB164" s="146"/>
      <c r="AC164" s="146"/>
      <c r="AD164" s="146"/>
      <c r="AE164" s="146"/>
      <c r="AF164" s="146"/>
      <c r="AG164" s="146" t="s">
        <v>131</v>
      </c>
      <c r="AH164" s="146">
        <v>0</v>
      </c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1" x14ac:dyDescent="0.3">
      <c r="A165" s="173">
        <v>39</v>
      </c>
      <c r="B165" s="174" t="s">
        <v>337</v>
      </c>
      <c r="C165" s="188" t="s">
        <v>338</v>
      </c>
      <c r="D165" s="175" t="s">
        <v>141</v>
      </c>
      <c r="E165" s="176">
        <v>6.8544</v>
      </c>
      <c r="F165" s="177"/>
      <c r="G165" s="178">
        <f>ROUND(E165*F165,2)</f>
        <v>0</v>
      </c>
      <c r="H165" s="158"/>
      <c r="I165" s="157">
        <f>ROUND(E165*H165,2)</f>
        <v>0</v>
      </c>
      <c r="J165" s="158"/>
      <c r="K165" s="157">
        <f>ROUND(E165*J165,2)</f>
        <v>0</v>
      </c>
      <c r="L165" s="157">
        <v>21</v>
      </c>
      <c r="M165" s="157">
        <f>G165*(1+L165/100)</f>
        <v>0</v>
      </c>
      <c r="N165" s="156">
        <v>2.1899999999999999E-2</v>
      </c>
      <c r="O165" s="156">
        <f>ROUND(E165*N165,2)</f>
        <v>0.15</v>
      </c>
      <c r="P165" s="156">
        <v>0</v>
      </c>
      <c r="Q165" s="156">
        <f>ROUND(E165*P165,2)</f>
        <v>0</v>
      </c>
      <c r="R165" s="157" t="s">
        <v>288</v>
      </c>
      <c r="S165" s="157" t="s">
        <v>126</v>
      </c>
      <c r="T165" s="157" t="s">
        <v>126</v>
      </c>
      <c r="U165" s="157">
        <v>0</v>
      </c>
      <c r="V165" s="157">
        <f>ROUND(E165*U165,2)</f>
        <v>0</v>
      </c>
      <c r="W165" s="157"/>
      <c r="X165" s="157" t="s">
        <v>289</v>
      </c>
      <c r="Y165" s="157" t="s">
        <v>128</v>
      </c>
      <c r="Z165" s="146"/>
      <c r="AA165" s="146"/>
      <c r="AB165" s="146"/>
      <c r="AC165" s="146"/>
      <c r="AD165" s="146"/>
      <c r="AE165" s="146"/>
      <c r="AF165" s="146"/>
      <c r="AG165" s="146" t="s">
        <v>290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2" x14ac:dyDescent="0.3">
      <c r="A166" s="153"/>
      <c r="B166" s="154"/>
      <c r="C166" s="189" t="s">
        <v>339</v>
      </c>
      <c r="D166" s="159"/>
      <c r="E166" s="160">
        <v>6.8544</v>
      </c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6"/>
      <c r="AA166" s="146"/>
      <c r="AB166" s="146"/>
      <c r="AC166" s="146"/>
      <c r="AD166" s="146"/>
      <c r="AE166" s="146"/>
      <c r="AF166" s="146"/>
      <c r="AG166" s="146" t="s">
        <v>131</v>
      </c>
      <c r="AH166" s="146">
        <v>0</v>
      </c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ht="20.6" outlineLevel="1" x14ac:dyDescent="0.3">
      <c r="A167" s="179">
        <v>40</v>
      </c>
      <c r="B167" s="180" t="s">
        <v>340</v>
      </c>
      <c r="C167" s="190" t="s">
        <v>341</v>
      </c>
      <c r="D167" s="181" t="s">
        <v>134</v>
      </c>
      <c r="E167" s="182">
        <v>0.18481</v>
      </c>
      <c r="F167" s="183"/>
      <c r="G167" s="184">
        <f>ROUND(E167*F167,2)</f>
        <v>0</v>
      </c>
      <c r="H167" s="158"/>
      <c r="I167" s="157">
        <f>ROUND(E167*H167,2)</f>
        <v>0</v>
      </c>
      <c r="J167" s="158"/>
      <c r="K167" s="157">
        <f>ROUND(E167*J167,2)</f>
        <v>0</v>
      </c>
      <c r="L167" s="157">
        <v>21</v>
      </c>
      <c r="M167" s="157">
        <f>G167*(1+L167/100)</f>
        <v>0</v>
      </c>
      <c r="N167" s="156">
        <v>0</v>
      </c>
      <c r="O167" s="156">
        <f>ROUND(E167*N167,2)</f>
        <v>0</v>
      </c>
      <c r="P167" s="156">
        <v>0</v>
      </c>
      <c r="Q167" s="156">
        <f>ROUND(E167*P167,2)</f>
        <v>0</v>
      </c>
      <c r="R167" s="157"/>
      <c r="S167" s="157" t="s">
        <v>126</v>
      </c>
      <c r="T167" s="157" t="s">
        <v>126</v>
      </c>
      <c r="U167" s="157">
        <v>1.5980000000000001</v>
      </c>
      <c r="V167" s="157">
        <f>ROUND(E167*U167,2)</f>
        <v>0.3</v>
      </c>
      <c r="W167" s="157"/>
      <c r="X167" s="157" t="s">
        <v>160</v>
      </c>
      <c r="Y167" s="157" t="s">
        <v>128</v>
      </c>
      <c r="Z167" s="146"/>
      <c r="AA167" s="146"/>
      <c r="AB167" s="146"/>
      <c r="AC167" s="146"/>
      <c r="AD167" s="146"/>
      <c r="AE167" s="146"/>
      <c r="AF167" s="146"/>
      <c r="AG167" s="146" t="s">
        <v>161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x14ac:dyDescent="0.3">
      <c r="A168" s="166" t="s">
        <v>121</v>
      </c>
      <c r="B168" s="167" t="s">
        <v>82</v>
      </c>
      <c r="C168" s="187" t="s">
        <v>83</v>
      </c>
      <c r="D168" s="168"/>
      <c r="E168" s="169"/>
      <c r="F168" s="170"/>
      <c r="G168" s="171">
        <f>SUMIF(AG169:AG193,"&lt;&gt;NOR",G169:G193)</f>
        <v>0</v>
      </c>
      <c r="H168" s="165"/>
      <c r="I168" s="165">
        <f>SUM(I169:I193)</f>
        <v>0</v>
      </c>
      <c r="J168" s="165"/>
      <c r="K168" s="165">
        <f>SUM(K169:K193)</f>
        <v>0</v>
      </c>
      <c r="L168" s="165"/>
      <c r="M168" s="165">
        <f>SUM(M169:M193)</f>
        <v>0</v>
      </c>
      <c r="N168" s="164"/>
      <c r="O168" s="164">
        <f>SUM(O169:O193)</f>
        <v>0.01</v>
      </c>
      <c r="P168" s="164"/>
      <c r="Q168" s="164">
        <f>SUM(Q169:Q193)</f>
        <v>0.02</v>
      </c>
      <c r="R168" s="165"/>
      <c r="S168" s="165"/>
      <c r="T168" s="165"/>
      <c r="U168" s="165"/>
      <c r="V168" s="165">
        <f>SUM(V169:V193)</f>
        <v>14.820000000000002</v>
      </c>
      <c r="W168" s="165"/>
      <c r="X168" s="165"/>
      <c r="Y168" s="165"/>
      <c r="AG168" t="s">
        <v>122</v>
      </c>
    </row>
    <row r="169" spans="1:60" ht="20.6" outlineLevel="1" x14ac:dyDescent="0.3">
      <c r="A169" s="173">
        <v>41</v>
      </c>
      <c r="B169" s="174" t="s">
        <v>342</v>
      </c>
      <c r="C169" s="188" t="s">
        <v>343</v>
      </c>
      <c r="D169" s="175" t="s">
        <v>141</v>
      </c>
      <c r="E169" s="176">
        <v>3.85</v>
      </c>
      <c r="F169" s="177"/>
      <c r="G169" s="178">
        <f>ROUND(E169*F169,2)</f>
        <v>0</v>
      </c>
      <c r="H169" s="158"/>
      <c r="I169" s="157">
        <f>ROUND(E169*H169,2)</f>
        <v>0</v>
      </c>
      <c r="J169" s="158"/>
      <c r="K169" s="157">
        <f>ROUND(E169*J169,2)</f>
        <v>0</v>
      </c>
      <c r="L169" s="157">
        <v>21</v>
      </c>
      <c r="M169" s="157">
        <f>G169*(1+L169/100)</f>
        <v>0</v>
      </c>
      <c r="N169" s="156">
        <v>0</v>
      </c>
      <c r="O169" s="156">
        <f>ROUND(E169*N169,2)</f>
        <v>0</v>
      </c>
      <c r="P169" s="156">
        <v>0</v>
      </c>
      <c r="Q169" s="156">
        <f>ROUND(E169*P169,2)</f>
        <v>0</v>
      </c>
      <c r="R169" s="157"/>
      <c r="S169" s="157" t="s">
        <v>126</v>
      </c>
      <c r="T169" s="157" t="s">
        <v>126</v>
      </c>
      <c r="U169" s="157">
        <v>0.02</v>
      </c>
      <c r="V169" s="157">
        <f>ROUND(E169*U169,2)</f>
        <v>0.08</v>
      </c>
      <c r="W169" s="157"/>
      <c r="X169" s="157" t="s">
        <v>127</v>
      </c>
      <c r="Y169" s="157" t="s">
        <v>128</v>
      </c>
      <c r="Z169" s="146"/>
      <c r="AA169" s="146"/>
      <c r="AB169" s="146"/>
      <c r="AC169" s="146"/>
      <c r="AD169" s="146"/>
      <c r="AE169" s="146"/>
      <c r="AF169" s="146"/>
      <c r="AG169" s="146" t="s">
        <v>129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2" x14ac:dyDescent="0.3">
      <c r="A170" s="153"/>
      <c r="B170" s="154"/>
      <c r="C170" s="189" t="s">
        <v>236</v>
      </c>
      <c r="D170" s="159"/>
      <c r="E170" s="160">
        <v>3.85</v>
      </c>
      <c r="F170" s="157"/>
      <c r="G170" s="157"/>
      <c r="H170" s="157"/>
      <c r="I170" s="157"/>
      <c r="J170" s="157"/>
      <c r="K170" s="157"/>
      <c r="L170" s="157"/>
      <c r="M170" s="157"/>
      <c r="N170" s="156"/>
      <c r="O170" s="156"/>
      <c r="P170" s="156"/>
      <c r="Q170" s="156"/>
      <c r="R170" s="157"/>
      <c r="S170" s="157"/>
      <c r="T170" s="157"/>
      <c r="U170" s="157"/>
      <c r="V170" s="157"/>
      <c r="W170" s="157"/>
      <c r="X170" s="157"/>
      <c r="Y170" s="157"/>
      <c r="Z170" s="146"/>
      <c r="AA170" s="146"/>
      <c r="AB170" s="146"/>
      <c r="AC170" s="146"/>
      <c r="AD170" s="146"/>
      <c r="AE170" s="146"/>
      <c r="AF170" s="146"/>
      <c r="AG170" s="146" t="s">
        <v>131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1" x14ac:dyDescent="0.3">
      <c r="A171" s="173">
        <v>42</v>
      </c>
      <c r="B171" s="174" t="s">
        <v>344</v>
      </c>
      <c r="C171" s="188" t="s">
        <v>345</v>
      </c>
      <c r="D171" s="175" t="s">
        <v>283</v>
      </c>
      <c r="E171" s="176">
        <v>67.7</v>
      </c>
      <c r="F171" s="177"/>
      <c r="G171" s="178">
        <f>ROUND(E171*F171,2)</f>
        <v>0</v>
      </c>
      <c r="H171" s="158"/>
      <c r="I171" s="157">
        <f>ROUND(E171*H171,2)</f>
        <v>0</v>
      </c>
      <c r="J171" s="158"/>
      <c r="K171" s="157">
        <f>ROUND(E171*J171,2)</f>
        <v>0</v>
      </c>
      <c r="L171" s="157">
        <v>21</v>
      </c>
      <c r="M171" s="157">
        <f>G171*(1+L171/100)</f>
        <v>0</v>
      </c>
      <c r="N171" s="156">
        <v>0</v>
      </c>
      <c r="O171" s="156">
        <f>ROUND(E171*N171,2)</f>
        <v>0</v>
      </c>
      <c r="P171" s="156">
        <v>8.0000000000000007E-5</v>
      </c>
      <c r="Q171" s="156">
        <f>ROUND(E171*P171,2)</f>
        <v>0.01</v>
      </c>
      <c r="R171" s="157"/>
      <c r="S171" s="157" t="s">
        <v>126</v>
      </c>
      <c r="T171" s="157" t="s">
        <v>126</v>
      </c>
      <c r="U171" s="157">
        <v>0.04</v>
      </c>
      <c r="V171" s="157">
        <f>ROUND(E171*U171,2)</f>
        <v>2.71</v>
      </c>
      <c r="W171" s="157"/>
      <c r="X171" s="157" t="s">
        <v>127</v>
      </c>
      <c r="Y171" s="157" t="s">
        <v>128</v>
      </c>
      <c r="Z171" s="146"/>
      <c r="AA171" s="146"/>
      <c r="AB171" s="146"/>
      <c r="AC171" s="146"/>
      <c r="AD171" s="146"/>
      <c r="AE171" s="146"/>
      <c r="AF171" s="146"/>
      <c r="AG171" s="146" t="s">
        <v>129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2" x14ac:dyDescent="0.3">
      <c r="A172" s="153"/>
      <c r="B172" s="154"/>
      <c r="C172" s="189" t="s">
        <v>346</v>
      </c>
      <c r="D172" s="159"/>
      <c r="E172" s="160">
        <v>14.5</v>
      </c>
      <c r="F172" s="157"/>
      <c r="G172" s="157"/>
      <c r="H172" s="157"/>
      <c r="I172" s="157"/>
      <c r="J172" s="157"/>
      <c r="K172" s="157"/>
      <c r="L172" s="157"/>
      <c r="M172" s="157"/>
      <c r="N172" s="156"/>
      <c r="O172" s="156"/>
      <c r="P172" s="156"/>
      <c r="Q172" s="156"/>
      <c r="R172" s="157"/>
      <c r="S172" s="157"/>
      <c r="T172" s="157"/>
      <c r="U172" s="157"/>
      <c r="V172" s="157"/>
      <c r="W172" s="157"/>
      <c r="X172" s="157"/>
      <c r="Y172" s="157"/>
      <c r="Z172" s="146"/>
      <c r="AA172" s="146"/>
      <c r="AB172" s="146"/>
      <c r="AC172" s="146"/>
      <c r="AD172" s="146"/>
      <c r="AE172" s="146"/>
      <c r="AF172" s="146"/>
      <c r="AG172" s="146" t="s">
        <v>131</v>
      </c>
      <c r="AH172" s="146">
        <v>0</v>
      </c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3" x14ac:dyDescent="0.3">
      <c r="A173" s="153"/>
      <c r="B173" s="154"/>
      <c r="C173" s="189" t="s">
        <v>347</v>
      </c>
      <c r="D173" s="159"/>
      <c r="E173" s="160">
        <v>17.600000000000001</v>
      </c>
      <c r="F173" s="157"/>
      <c r="G173" s="157"/>
      <c r="H173" s="157"/>
      <c r="I173" s="157"/>
      <c r="J173" s="157"/>
      <c r="K173" s="157"/>
      <c r="L173" s="157"/>
      <c r="M173" s="157"/>
      <c r="N173" s="156"/>
      <c r="O173" s="156"/>
      <c r="P173" s="156"/>
      <c r="Q173" s="156"/>
      <c r="R173" s="157"/>
      <c r="S173" s="157"/>
      <c r="T173" s="157"/>
      <c r="U173" s="157"/>
      <c r="V173" s="157"/>
      <c r="W173" s="157"/>
      <c r="X173" s="157"/>
      <c r="Y173" s="157"/>
      <c r="Z173" s="146"/>
      <c r="AA173" s="146"/>
      <c r="AB173" s="146"/>
      <c r="AC173" s="146"/>
      <c r="AD173" s="146"/>
      <c r="AE173" s="146"/>
      <c r="AF173" s="146"/>
      <c r="AG173" s="146" t="s">
        <v>131</v>
      </c>
      <c r="AH173" s="146">
        <v>0</v>
      </c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3" x14ac:dyDescent="0.3">
      <c r="A174" s="153"/>
      <c r="B174" s="154"/>
      <c r="C174" s="189" t="s">
        <v>348</v>
      </c>
      <c r="D174" s="159"/>
      <c r="E174" s="160">
        <v>15.9</v>
      </c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6"/>
      <c r="AA174" s="146"/>
      <c r="AB174" s="146"/>
      <c r="AC174" s="146"/>
      <c r="AD174" s="146"/>
      <c r="AE174" s="146"/>
      <c r="AF174" s="146"/>
      <c r="AG174" s="146" t="s">
        <v>131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3" x14ac:dyDescent="0.3">
      <c r="A175" s="153"/>
      <c r="B175" s="154"/>
      <c r="C175" s="189" t="s">
        <v>349</v>
      </c>
      <c r="D175" s="159"/>
      <c r="E175" s="160">
        <v>19.7</v>
      </c>
      <c r="F175" s="157"/>
      <c r="G175" s="157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6"/>
      <c r="AA175" s="146"/>
      <c r="AB175" s="146"/>
      <c r="AC175" s="146"/>
      <c r="AD175" s="146"/>
      <c r="AE175" s="146"/>
      <c r="AF175" s="146"/>
      <c r="AG175" s="146" t="s">
        <v>131</v>
      </c>
      <c r="AH175" s="146">
        <v>0</v>
      </c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1" x14ac:dyDescent="0.3">
      <c r="A176" s="173">
        <v>43</v>
      </c>
      <c r="B176" s="174" t="s">
        <v>350</v>
      </c>
      <c r="C176" s="188" t="s">
        <v>351</v>
      </c>
      <c r="D176" s="175" t="s">
        <v>283</v>
      </c>
      <c r="E176" s="176">
        <v>72</v>
      </c>
      <c r="F176" s="177"/>
      <c r="G176" s="178">
        <f>ROUND(E176*F176,2)</f>
        <v>0</v>
      </c>
      <c r="H176" s="158"/>
      <c r="I176" s="157">
        <f>ROUND(E176*H176,2)</f>
        <v>0</v>
      </c>
      <c r="J176" s="158"/>
      <c r="K176" s="157">
        <f>ROUND(E176*J176,2)</f>
        <v>0</v>
      </c>
      <c r="L176" s="157">
        <v>21</v>
      </c>
      <c r="M176" s="157">
        <f>G176*(1+L176/100)</f>
        <v>0</v>
      </c>
      <c r="N176" s="156">
        <v>3.0000000000000001E-5</v>
      </c>
      <c r="O176" s="156">
        <f>ROUND(E176*N176,2)</f>
        <v>0</v>
      </c>
      <c r="P176" s="156">
        <v>0</v>
      </c>
      <c r="Q176" s="156">
        <f>ROUND(E176*P176,2)</f>
        <v>0</v>
      </c>
      <c r="R176" s="157"/>
      <c r="S176" s="157" t="s">
        <v>126</v>
      </c>
      <c r="T176" s="157" t="s">
        <v>126</v>
      </c>
      <c r="U176" s="157">
        <v>0.14000000000000001</v>
      </c>
      <c r="V176" s="157">
        <f>ROUND(E176*U176,2)</f>
        <v>10.08</v>
      </c>
      <c r="W176" s="157"/>
      <c r="X176" s="157" t="s">
        <v>127</v>
      </c>
      <c r="Y176" s="157" t="s">
        <v>128</v>
      </c>
      <c r="Z176" s="146"/>
      <c r="AA176" s="146"/>
      <c r="AB176" s="146"/>
      <c r="AC176" s="146"/>
      <c r="AD176" s="146"/>
      <c r="AE176" s="146"/>
      <c r="AF176" s="146"/>
      <c r="AG176" s="146" t="s">
        <v>129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2" x14ac:dyDescent="0.3">
      <c r="A177" s="153"/>
      <c r="B177" s="154"/>
      <c r="C177" s="189" t="s">
        <v>352</v>
      </c>
      <c r="D177" s="159"/>
      <c r="E177" s="160">
        <v>9.1999999999999993</v>
      </c>
      <c r="F177" s="157"/>
      <c r="G177" s="157"/>
      <c r="H177" s="157"/>
      <c r="I177" s="157"/>
      <c r="J177" s="157"/>
      <c r="K177" s="157"/>
      <c r="L177" s="157"/>
      <c r="M177" s="157"/>
      <c r="N177" s="156"/>
      <c r="O177" s="156"/>
      <c r="P177" s="156"/>
      <c r="Q177" s="156"/>
      <c r="R177" s="157"/>
      <c r="S177" s="157"/>
      <c r="T177" s="157"/>
      <c r="U177" s="157"/>
      <c r="V177" s="157"/>
      <c r="W177" s="157"/>
      <c r="X177" s="157"/>
      <c r="Y177" s="157"/>
      <c r="Z177" s="146"/>
      <c r="AA177" s="146"/>
      <c r="AB177" s="146"/>
      <c r="AC177" s="146"/>
      <c r="AD177" s="146"/>
      <c r="AE177" s="146"/>
      <c r="AF177" s="146"/>
      <c r="AG177" s="146" t="s">
        <v>131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3" x14ac:dyDescent="0.3">
      <c r="A178" s="153"/>
      <c r="B178" s="154"/>
      <c r="C178" s="189" t="s">
        <v>353</v>
      </c>
      <c r="D178" s="159"/>
      <c r="E178" s="160">
        <v>12.7</v>
      </c>
      <c r="F178" s="157"/>
      <c r="G178" s="157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6"/>
      <c r="AA178" s="146"/>
      <c r="AB178" s="146"/>
      <c r="AC178" s="146"/>
      <c r="AD178" s="146"/>
      <c r="AE178" s="146"/>
      <c r="AF178" s="146"/>
      <c r="AG178" s="146" t="s">
        <v>131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3" x14ac:dyDescent="0.3">
      <c r="A179" s="153"/>
      <c r="B179" s="154"/>
      <c r="C179" s="189" t="s">
        <v>346</v>
      </c>
      <c r="D179" s="159"/>
      <c r="E179" s="160">
        <v>14.5</v>
      </c>
      <c r="F179" s="157"/>
      <c r="G179" s="157"/>
      <c r="H179" s="157"/>
      <c r="I179" s="157"/>
      <c r="J179" s="157"/>
      <c r="K179" s="157"/>
      <c r="L179" s="157"/>
      <c r="M179" s="157"/>
      <c r="N179" s="156"/>
      <c r="O179" s="156"/>
      <c r="P179" s="156"/>
      <c r="Q179" s="156"/>
      <c r="R179" s="157"/>
      <c r="S179" s="157"/>
      <c r="T179" s="157"/>
      <c r="U179" s="157"/>
      <c r="V179" s="157"/>
      <c r="W179" s="157"/>
      <c r="X179" s="157"/>
      <c r="Y179" s="157"/>
      <c r="Z179" s="146"/>
      <c r="AA179" s="146"/>
      <c r="AB179" s="146"/>
      <c r="AC179" s="146"/>
      <c r="AD179" s="146"/>
      <c r="AE179" s="146"/>
      <c r="AF179" s="146"/>
      <c r="AG179" s="146" t="s">
        <v>131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3" x14ac:dyDescent="0.3">
      <c r="A180" s="153"/>
      <c r="B180" s="154"/>
      <c r="C180" s="189" t="s">
        <v>349</v>
      </c>
      <c r="D180" s="159"/>
      <c r="E180" s="160">
        <v>19.7</v>
      </c>
      <c r="F180" s="157"/>
      <c r="G180" s="157"/>
      <c r="H180" s="157"/>
      <c r="I180" s="157"/>
      <c r="J180" s="157"/>
      <c r="K180" s="157"/>
      <c r="L180" s="157"/>
      <c r="M180" s="157"/>
      <c r="N180" s="156"/>
      <c r="O180" s="156"/>
      <c r="P180" s="156"/>
      <c r="Q180" s="156"/>
      <c r="R180" s="157"/>
      <c r="S180" s="157"/>
      <c r="T180" s="157"/>
      <c r="U180" s="157"/>
      <c r="V180" s="157"/>
      <c r="W180" s="157"/>
      <c r="X180" s="157"/>
      <c r="Y180" s="157"/>
      <c r="Z180" s="146"/>
      <c r="AA180" s="146"/>
      <c r="AB180" s="146"/>
      <c r="AC180" s="146"/>
      <c r="AD180" s="146"/>
      <c r="AE180" s="146"/>
      <c r="AF180" s="146"/>
      <c r="AG180" s="146" t="s">
        <v>131</v>
      </c>
      <c r="AH180" s="146">
        <v>0</v>
      </c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3" x14ac:dyDescent="0.3">
      <c r="A181" s="153"/>
      <c r="B181" s="154"/>
      <c r="C181" s="189" t="s">
        <v>348</v>
      </c>
      <c r="D181" s="159"/>
      <c r="E181" s="160">
        <v>15.9</v>
      </c>
      <c r="F181" s="157"/>
      <c r="G181" s="157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6"/>
      <c r="AA181" s="146"/>
      <c r="AB181" s="146"/>
      <c r="AC181" s="146"/>
      <c r="AD181" s="146"/>
      <c r="AE181" s="146"/>
      <c r="AF181" s="146"/>
      <c r="AG181" s="146" t="s">
        <v>131</v>
      </c>
      <c r="AH181" s="146">
        <v>0</v>
      </c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3" x14ac:dyDescent="0.3">
      <c r="A182" s="153"/>
      <c r="B182" s="154"/>
      <c r="C182" s="198" t="s">
        <v>243</v>
      </c>
      <c r="D182" s="196"/>
      <c r="E182" s="197">
        <v>72</v>
      </c>
      <c r="F182" s="157"/>
      <c r="G182" s="157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6"/>
      <c r="AA182" s="146"/>
      <c r="AB182" s="146"/>
      <c r="AC182" s="146"/>
      <c r="AD182" s="146"/>
      <c r="AE182" s="146"/>
      <c r="AF182" s="146"/>
      <c r="AG182" s="146" t="s">
        <v>131</v>
      </c>
      <c r="AH182" s="146">
        <v>1</v>
      </c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ht="20.6" outlineLevel="1" x14ac:dyDescent="0.3">
      <c r="A183" s="173">
        <v>44</v>
      </c>
      <c r="B183" s="174" t="s">
        <v>354</v>
      </c>
      <c r="C183" s="188" t="s">
        <v>355</v>
      </c>
      <c r="D183" s="175" t="s">
        <v>141</v>
      </c>
      <c r="E183" s="176">
        <v>1.4850000000000001</v>
      </c>
      <c r="F183" s="177"/>
      <c r="G183" s="178">
        <f>ROUND(E183*F183,2)</f>
        <v>0</v>
      </c>
      <c r="H183" s="158"/>
      <c r="I183" s="157">
        <f>ROUND(E183*H183,2)</f>
        <v>0</v>
      </c>
      <c r="J183" s="158"/>
      <c r="K183" s="157">
        <f>ROUND(E183*J183,2)</f>
        <v>0</v>
      </c>
      <c r="L183" s="157">
        <v>21</v>
      </c>
      <c r="M183" s="157">
        <f>G183*(1+L183/100)</f>
        <v>0</v>
      </c>
      <c r="N183" s="156">
        <v>0</v>
      </c>
      <c r="O183" s="156">
        <f>ROUND(E183*N183,2)</f>
        <v>0</v>
      </c>
      <c r="P183" s="156">
        <v>3.5000000000000001E-3</v>
      </c>
      <c r="Q183" s="156">
        <f>ROUND(E183*P183,2)</f>
        <v>0.01</v>
      </c>
      <c r="R183" s="157"/>
      <c r="S183" s="157" t="s">
        <v>126</v>
      </c>
      <c r="T183" s="157" t="s">
        <v>126</v>
      </c>
      <c r="U183" s="157">
        <v>0.105</v>
      </c>
      <c r="V183" s="157">
        <f>ROUND(E183*U183,2)</f>
        <v>0.16</v>
      </c>
      <c r="W183" s="157"/>
      <c r="X183" s="157" t="s">
        <v>127</v>
      </c>
      <c r="Y183" s="157" t="s">
        <v>128</v>
      </c>
      <c r="Z183" s="146"/>
      <c r="AA183" s="146"/>
      <c r="AB183" s="146"/>
      <c r="AC183" s="146"/>
      <c r="AD183" s="146"/>
      <c r="AE183" s="146"/>
      <c r="AF183" s="146"/>
      <c r="AG183" s="146" t="s">
        <v>129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2" x14ac:dyDescent="0.3">
      <c r="A184" s="153"/>
      <c r="B184" s="154"/>
      <c r="C184" s="189" t="s">
        <v>356</v>
      </c>
      <c r="D184" s="159"/>
      <c r="E184" s="160">
        <v>1.4850000000000001</v>
      </c>
      <c r="F184" s="157"/>
      <c r="G184" s="157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6"/>
      <c r="AA184" s="146"/>
      <c r="AB184" s="146"/>
      <c r="AC184" s="146"/>
      <c r="AD184" s="146"/>
      <c r="AE184" s="146"/>
      <c r="AF184" s="146"/>
      <c r="AG184" s="146" t="s">
        <v>131</v>
      </c>
      <c r="AH184" s="146">
        <v>0</v>
      </c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1" x14ac:dyDescent="0.3">
      <c r="A185" s="173">
        <v>45</v>
      </c>
      <c r="B185" s="174" t="s">
        <v>357</v>
      </c>
      <c r="C185" s="188" t="s">
        <v>358</v>
      </c>
      <c r="D185" s="175" t="s">
        <v>141</v>
      </c>
      <c r="E185" s="176">
        <v>3.85</v>
      </c>
      <c r="F185" s="177"/>
      <c r="G185" s="178">
        <f>ROUND(E185*F185,2)</f>
        <v>0</v>
      </c>
      <c r="H185" s="158"/>
      <c r="I185" s="157">
        <f>ROUND(E185*H185,2)</f>
        <v>0</v>
      </c>
      <c r="J185" s="158"/>
      <c r="K185" s="157">
        <f>ROUND(E185*J185,2)</f>
        <v>0</v>
      </c>
      <c r="L185" s="157">
        <v>21</v>
      </c>
      <c r="M185" s="157">
        <f>G185*(1+L185/100)</f>
        <v>0</v>
      </c>
      <c r="N185" s="156">
        <v>3.8000000000000002E-4</v>
      </c>
      <c r="O185" s="156">
        <f>ROUND(E185*N185,2)</f>
        <v>0</v>
      </c>
      <c r="P185" s="156">
        <v>0</v>
      </c>
      <c r="Q185" s="156">
        <f>ROUND(E185*P185,2)</f>
        <v>0</v>
      </c>
      <c r="R185" s="157"/>
      <c r="S185" s="157" t="s">
        <v>126</v>
      </c>
      <c r="T185" s="157" t="s">
        <v>126</v>
      </c>
      <c r="U185" s="157">
        <v>0.38</v>
      </c>
      <c r="V185" s="157">
        <f>ROUND(E185*U185,2)</f>
        <v>1.46</v>
      </c>
      <c r="W185" s="157"/>
      <c r="X185" s="157" t="s">
        <v>127</v>
      </c>
      <c r="Y185" s="157" t="s">
        <v>128</v>
      </c>
      <c r="Z185" s="146"/>
      <c r="AA185" s="146"/>
      <c r="AB185" s="146"/>
      <c r="AC185" s="146"/>
      <c r="AD185" s="146"/>
      <c r="AE185" s="146"/>
      <c r="AF185" s="146"/>
      <c r="AG185" s="146" t="s">
        <v>129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2" x14ac:dyDescent="0.3">
      <c r="A186" s="153"/>
      <c r="B186" s="154"/>
      <c r="C186" s="189" t="s">
        <v>236</v>
      </c>
      <c r="D186" s="159"/>
      <c r="E186" s="160">
        <v>3.85</v>
      </c>
      <c r="F186" s="157"/>
      <c r="G186" s="157"/>
      <c r="H186" s="157"/>
      <c r="I186" s="157"/>
      <c r="J186" s="157"/>
      <c r="K186" s="157"/>
      <c r="L186" s="157"/>
      <c r="M186" s="157"/>
      <c r="N186" s="156"/>
      <c r="O186" s="156"/>
      <c r="P186" s="156"/>
      <c r="Q186" s="156"/>
      <c r="R186" s="157"/>
      <c r="S186" s="157"/>
      <c r="T186" s="157"/>
      <c r="U186" s="157"/>
      <c r="V186" s="157"/>
      <c r="W186" s="157"/>
      <c r="X186" s="157"/>
      <c r="Y186" s="157"/>
      <c r="Z186" s="146"/>
      <c r="AA186" s="146"/>
      <c r="AB186" s="146"/>
      <c r="AC186" s="146"/>
      <c r="AD186" s="146"/>
      <c r="AE186" s="146"/>
      <c r="AF186" s="146"/>
      <c r="AG186" s="146" t="s">
        <v>131</v>
      </c>
      <c r="AH186" s="146">
        <v>0</v>
      </c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ht="20.6" outlineLevel="1" x14ac:dyDescent="0.3">
      <c r="A187" s="173">
        <v>46</v>
      </c>
      <c r="B187" s="174" t="s">
        <v>359</v>
      </c>
      <c r="C187" s="188" t="s">
        <v>360</v>
      </c>
      <c r="D187" s="175" t="s">
        <v>283</v>
      </c>
      <c r="E187" s="176">
        <v>3.85</v>
      </c>
      <c r="F187" s="177"/>
      <c r="G187" s="178">
        <f>ROUND(E187*F187,2)</f>
        <v>0</v>
      </c>
      <c r="H187" s="158"/>
      <c r="I187" s="157">
        <f>ROUND(E187*H187,2)</f>
        <v>0</v>
      </c>
      <c r="J187" s="158"/>
      <c r="K187" s="157">
        <f>ROUND(E187*J187,2)</f>
        <v>0</v>
      </c>
      <c r="L187" s="157">
        <v>21</v>
      </c>
      <c r="M187" s="157">
        <f>G187*(1+L187/100)</f>
        <v>0</v>
      </c>
      <c r="N187" s="156">
        <v>4.0000000000000003E-5</v>
      </c>
      <c r="O187" s="156">
        <f>ROUND(E187*N187,2)</f>
        <v>0</v>
      </c>
      <c r="P187" s="156">
        <v>0</v>
      </c>
      <c r="Q187" s="156">
        <f>ROUND(E187*P187,2)</f>
        <v>0</v>
      </c>
      <c r="R187" s="157"/>
      <c r="S187" s="157" t="s">
        <v>126</v>
      </c>
      <c r="T187" s="157" t="s">
        <v>126</v>
      </c>
      <c r="U187" s="157">
        <v>0.08</v>
      </c>
      <c r="V187" s="157">
        <f>ROUND(E187*U187,2)</f>
        <v>0.31</v>
      </c>
      <c r="W187" s="157"/>
      <c r="X187" s="157" t="s">
        <v>127</v>
      </c>
      <c r="Y187" s="157" t="s">
        <v>128</v>
      </c>
      <c r="Z187" s="146"/>
      <c r="AA187" s="146"/>
      <c r="AB187" s="146"/>
      <c r="AC187" s="146"/>
      <c r="AD187" s="146"/>
      <c r="AE187" s="146"/>
      <c r="AF187" s="146"/>
      <c r="AG187" s="146" t="s">
        <v>129</v>
      </c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2" x14ac:dyDescent="0.3">
      <c r="A188" s="153"/>
      <c r="B188" s="154"/>
      <c r="C188" s="189" t="s">
        <v>236</v>
      </c>
      <c r="D188" s="159"/>
      <c r="E188" s="160">
        <v>3.85</v>
      </c>
      <c r="F188" s="157"/>
      <c r="G188" s="157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57"/>
      <c r="Z188" s="146"/>
      <c r="AA188" s="146"/>
      <c r="AB188" s="146"/>
      <c r="AC188" s="146"/>
      <c r="AD188" s="146"/>
      <c r="AE188" s="146"/>
      <c r="AF188" s="146"/>
      <c r="AG188" s="146" t="s">
        <v>131</v>
      </c>
      <c r="AH188" s="146">
        <v>0</v>
      </c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1" x14ac:dyDescent="0.3">
      <c r="A189" s="173">
        <v>47</v>
      </c>
      <c r="B189" s="174" t="s">
        <v>361</v>
      </c>
      <c r="C189" s="188" t="s">
        <v>362</v>
      </c>
      <c r="D189" s="175" t="s">
        <v>283</v>
      </c>
      <c r="E189" s="176">
        <v>73.44</v>
      </c>
      <c r="F189" s="177"/>
      <c r="G189" s="178">
        <f>ROUND(E189*F189,2)</f>
        <v>0</v>
      </c>
      <c r="H189" s="158"/>
      <c r="I189" s="157">
        <f>ROUND(E189*H189,2)</f>
        <v>0</v>
      </c>
      <c r="J189" s="158"/>
      <c r="K189" s="157">
        <f>ROUND(E189*J189,2)</f>
        <v>0</v>
      </c>
      <c r="L189" s="157">
        <v>21</v>
      </c>
      <c r="M189" s="157">
        <f>G189*(1+L189/100)</f>
        <v>0</v>
      </c>
      <c r="N189" s="156">
        <v>5.0000000000000002E-5</v>
      </c>
      <c r="O189" s="156">
        <f>ROUND(E189*N189,2)</f>
        <v>0</v>
      </c>
      <c r="P189" s="156">
        <v>0</v>
      </c>
      <c r="Q189" s="156">
        <f>ROUND(E189*P189,2)</f>
        <v>0</v>
      </c>
      <c r="R189" s="157" t="s">
        <v>288</v>
      </c>
      <c r="S189" s="157" t="s">
        <v>126</v>
      </c>
      <c r="T189" s="157" t="s">
        <v>363</v>
      </c>
      <c r="U189" s="157">
        <v>0</v>
      </c>
      <c r="V189" s="157">
        <f>ROUND(E189*U189,2)</f>
        <v>0</v>
      </c>
      <c r="W189" s="157"/>
      <c r="X189" s="157" t="s">
        <v>289</v>
      </c>
      <c r="Y189" s="157" t="s">
        <v>128</v>
      </c>
      <c r="Z189" s="146"/>
      <c r="AA189" s="146"/>
      <c r="AB189" s="146"/>
      <c r="AC189" s="146"/>
      <c r="AD189" s="146"/>
      <c r="AE189" s="146"/>
      <c r="AF189" s="146"/>
      <c r="AG189" s="146" t="s">
        <v>290</v>
      </c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2" x14ac:dyDescent="0.3">
      <c r="A190" s="153"/>
      <c r="B190" s="154"/>
      <c r="C190" s="189" t="s">
        <v>364</v>
      </c>
      <c r="D190" s="159"/>
      <c r="E190" s="160">
        <v>73.44</v>
      </c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6"/>
      <c r="AA190" s="146"/>
      <c r="AB190" s="146"/>
      <c r="AC190" s="146"/>
      <c r="AD190" s="146"/>
      <c r="AE190" s="146"/>
      <c r="AF190" s="146"/>
      <c r="AG190" s="146" t="s">
        <v>131</v>
      </c>
      <c r="AH190" s="146">
        <v>0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1" x14ac:dyDescent="0.3">
      <c r="A191" s="173">
        <v>48</v>
      </c>
      <c r="B191" s="174" t="s">
        <v>365</v>
      </c>
      <c r="C191" s="188" t="s">
        <v>366</v>
      </c>
      <c r="D191" s="175" t="s">
        <v>141</v>
      </c>
      <c r="E191" s="176">
        <v>4.2350000000000003</v>
      </c>
      <c r="F191" s="177"/>
      <c r="G191" s="178">
        <f>ROUND(E191*F191,2)</f>
        <v>0</v>
      </c>
      <c r="H191" s="158"/>
      <c r="I191" s="157">
        <f>ROUND(E191*H191,2)</f>
        <v>0</v>
      </c>
      <c r="J191" s="158"/>
      <c r="K191" s="157">
        <f>ROUND(E191*J191,2)</f>
        <v>0</v>
      </c>
      <c r="L191" s="157">
        <v>21</v>
      </c>
      <c r="M191" s="157">
        <f>G191*(1+L191/100)</f>
        <v>0</v>
      </c>
      <c r="N191" s="156">
        <v>3.0599999999999998E-3</v>
      </c>
      <c r="O191" s="156">
        <f>ROUND(E191*N191,2)</f>
        <v>0.01</v>
      </c>
      <c r="P191" s="156">
        <v>0</v>
      </c>
      <c r="Q191" s="156">
        <f>ROUND(E191*P191,2)</f>
        <v>0</v>
      </c>
      <c r="R191" s="157" t="s">
        <v>288</v>
      </c>
      <c r="S191" s="157" t="s">
        <v>126</v>
      </c>
      <c r="T191" s="157" t="s">
        <v>126</v>
      </c>
      <c r="U191" s="157">
        <v>0</v>
      </c>
      <c r="V191" s="157">
        <f>ROUND(E191*U191,2)</f>
        <v>0</v>
      </c>
      <c r="W191" s="157"/>
      <c r="X191" s="157" t="s">
        <v>289</v>
      </c>
      <c r="Y191" s="157" t="s">
        <v>128</v>
      </c>
      <c r="Z191" s="146"/>
      <c r="AA191" s="146"/>
      <c r="AB191" s="146"/>
      <c r="AC191" s="146"/>
      <c r="AD191" s="146"/>
      <c r="AE191" s="146"/>
      <c r="AF191" s="146"/>
      <c r="AG191" s="146" t="s">
        <v>290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2" x14ac:dyDescent="0.3">
      <c r="A192" s="153"/>
      <c r="B192" s="154"/>
      <c r="C192" s="189" t="s">
        <v>367</v>
      </c>
      <c r="D192" s="159"/>
      <c r="E192" s="160">
        <v>4.2350000000000003</v>
      </c>
      <c r="F192" s="157"/>
      <c r="G192" s="157"/>
      <c r="H192" s="157"/>
      <c r="I192" s="157"/>
      <c r="J192" s="157"/>
      <c r="K192" s="157"/>
      <c r="L192" s="157"/>
      <c r="M192" s="157"/>
      <c r="N192" s="156"/>
      <c r="O192" s="156"/>
      <c r="P192" s="156"/>
      <c r="Q192" s="156"/>
      <c r="R192" s="157"/>
      <c r="S192" s="157"/>
      <c r="T192" s="157"/>
      <c r="U192" s="157"/>
      <c r="V192" s="157"/>
      <c r="W192" s="157"/>
      <c r="X192" s="157"/>
      <c r="Y192" s="157"/>
      <c r="Z192" s="146"/>
      <c r="AA192" s="146"/>
      <c r="AB192" s="146"/>
      <c r="AC192" s="146"/>
      <c r="AD192" s="146"/>
      <c r="AE192" s="146"/>
      <c r="AF192" s="146"/>
      <c r="AG192" s="146" t="s">
        <v>131</v>
      </c>
      <c r="AH192" s="146">
        <v>0</v>
      </c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ht="20.6" outlineLevel="1" x14ac:dyDescent="0.3">
      <c r="A193" s="179">
        <v>49</v>
      </c>
      <c r="B193" s="180" t="s">
        <v>368</v>
      </c>
      <c r="C193" s="190" t="s">
        <v>369</v>
      </c>
      <c r="D193" s="181" t="s">
        <v>134</v>
      </c>
      <c r="E193" s="182">
        <v>2.0410000000000001E-2</v>
      </c>
      <c r="F193" s="183"/>
      <c r="G193" s="184">
        <f>ROUND(E193*F193,2)</f>
        <v>0</v>
      </c>
      <c r="H193" s="158"/>
      <c r="I193" s="157">
        <f>ROUND(E193*H193,2)</f>
        <v>0</v>
      </c>
      <c r="J193" s="158"/>
      <c r="K193" s="157">
        <f>ROUND(E193*J193,2)</f>
        <v>0</v>
      </c>
      <c r="L193" s="157">
        <v>21</v>
      </c>
      <c r="M193" s="157">
        <f>G193*(1+L193/100)</f>
        <v>0</v>
      </c>
      <c r="N193" s="156">
        <v>0</v>
      </c>
      <c r="O193" s="156">
        <f>ROUND(E193*N193,2)</f>
        <v>0</v>
      </c>
      <c r="P193" s="156">
        <v>0</v>
      </c>
      <c r="Q193" s="156">
        <f>ROUND(E193*P193,2)</f>
        <v>0</v>
      </c>
      <c r="R193" s="157"/>
      <c r="S193" s="157" t="s">
        <v>126</v>
      </c>
      <c r="T193" s="157" t="s">
        <v>126</v>
      </c>
      <c r="U193" s="157">
        <v>1.091</v>
      </c>
      <c r="V193" s="157">
        <f>ROUND(E193*U193,2)</f>
        <v>0.02</v>
      </c>
      <c r="W193" s="157"/>
      <c r="X193" s="157" t="s">
        <v>160</v>
      </c>
      <c r="Y193" s="157" t="s">
        <v>128</v>
      </c>
      <c r="Z193" s="146"/>
      <c r="AA193" s="146"/>
      <c r="AB193" s="146"/>
      <c r="AC193" s="146"/>
      <c r="AD193" s="146"/>
      <c r="AE193" s="146"/>
      <c r="AF193" s="146"/>
      <c r="AG193" s="146" t="s">
        <v>161</v>
      </c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x14ac:dyDescent="0.3">
      <c r="A194" s="166" t="s">
        <v>121</v>
      </c>
      <c r="B194" s="167" t="s">
        <v>84</v>
      </c>
      <c r="C194" s="187" t="s">
        <v>85</v>
      </c>
      <c r="D194" s="168"/>
      <c r="E194" s="169"/>
      <c r="F194" s="170"/>
      <c r="G194" s="171">
        <f>SUMIF(AG195:AG206,"&lt;&gt;NOR",G195:G206)</f>
        <v>0</v>
      </c>
      <c r="H194" s="165"/>
      <c r="I194" s="165">
        <f>SUM(I195:I206)</f>
        <v>0</v>
      </c>
      <c r="J194" s="165"/>
      <c r="K194" s="165">
        <f>SUM(K195:K206)</f>
        <v>0</v>
      </c>
      <c r="L194" s="165"/>
      <c r="M194" s="165">
        <f>SUM(M195:M206)</f>
        <v>0</v>
      </c>
      <c r="N194" s="164"/>
      <c r="O194" s="164">
        <f>SUM(O195:O206)</f>
        <v>0.62</v>
      </c>
      <c r="P194" s="164"/>
      <c r="Q194" s="164">
        <f>SUM(Q195:Q206)</f>
        <v>0</v>
      </c>
      <c r="R194" s="165"/>
      <c r="S194" s="165"/>
      <c r="T194" s="165"/>
      <c r="U194" s="165"/>
      <c r="V194" s="165">
        <f>SUM(V195:V206)</f>
        <v>60.019999999999996</v>
      </c>
      <c r="W194" s="165"/>
      <c r="X194" s="165"/>
      <c r="Y194" s="165"/>
      <c r="AG194" t="s">
        <v>122</v>
      </c>
    </row>
    <row r="195" spans="1:60" outlineLevel="1" x14ac:dyDescent="0.3">
      <c r="A195" s="173">
        <v>50</v>
      </c>
      <c r="B195" s="174" t="s">
        <v>370</v>
      </c>
      <c r="C195" s="188" t="s">
        <v>371</v>
      </c>
      <c r="D195" s="175" t="s">
        <v>141</v>
      </c>
      <c r="E195" s="176">
        <v>30.9</v>
      </c>
      <c r="F195" s="177"/>
      <c r="G195" s="178">
        <f>ROUND(E195*F195,2)</f>
        <v>0</v>
      </c>
      <c r="H195" s="158"/>
      <c r="I195" s="157">
        <f>ROUND(E195*H195,2)</f>
        <v>0</v>
      </c>
      <c r="J195" s="158"/>
      <c r="K195" s="157">
        <f>ROUND(E195*J195,2)</f>
        <v>0</v>
      </c>
      <c r="L195" s="157">
        <v>21</v>
      </c>
      <c r="M195" s="157">
        <f>G195*(1+L195/100)</f>
        <v>0</v>
      </c>
      <c r="N195" s="156">
        <v>1.6000000000000001E-4</v>
      </c>
      <c r="O195" s="156">
        <f>ROUND(E195*N195,2)</f>
        <v>0</v>
      </c>
      <c r="P195" s="156">
        <v>0</v>
      </c>
      <c r="Q195" s="156">
        <f>ROUND(E195*P195,2)</f>
        <v>0</v>
      </c>
      <c r="R195" s="157"/>
      <c r="S195" s="157" t="s">
        <v>126</v>
      </c>
      <c r="T195" s="157" t="s">
        <v>126</v>
      </c>
      <c r="U195" s="157">
        <v>0.05</v>
      </c>
      <c r="V195" s="157">
        <f>ROUND(E195*U195,2)</f>
        <v>1.55</v>
      </c>
      <c r="W195" s="157"/>
      <c r="X195" s="157" t="s">
        <v>127</v>
      </c>
      <c r="Y195" s="157" t="s">
        <v>128</v>
      </c>
      <c r="Z195" s="146"/>
      <c r="AA195" s="146"/>
      <c r="AB195" s="146"/>
      <c r="AC195" s="146"/>
      <c r="AD195" s="146"/>
      <c r="AE195" s="146"/>
      <c r="AF195" s="146"/>
      <c r="AG195" s="146" t="s">
        <v>129</v>
      </c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2" x14ac:dyDescent="0.3">
      <c r="A196" s="153"/>
      <c r="B196" s="154"/>
      <c r="C196" s="257" t="s">
        <v>372</v>
      </c>
      <c r="D196" s="258"/>
      <c r="E196" s="258"/>
      <c r="F196" s="258"/>
      <c r="G196" s="258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6"/>
      <c r="AA196" s="146"/>
      <c r="AB196" s="146"/>
      <c r="AC196" s="146"/>
      <c r="AD196" s="146"/>
      <c r="AE196" s="146"/>
      <c r="AF196" s="146"/>
      <c r="AG196" s="146" t="s">
        <v>152</v>
      </c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outlineLevel="2" x14ac:dyDescent="0.3">
      <c r="A197" s="153"/>
      <c r="B197" s="154"/>
      <c r="C197" s="189" t="s">
        <v>373</v>
      </c>
      <c r="D197" s="159"/>
      <c r="E197" s="160">
        <v>19.98</v>
      </c>
      <c r="F197" s="157"/>
      <c r="G197" s="157"/>
      <c r="H197" s="157"/>
      <c r="I197" s="157"/>
      <c r="J197" s="157"/>
      <c r="K197" s="157"/>
      <c r="L197" s="157"/>
      <c r="M197" s="157"/>
      <c r="N197" s="156"/>
      <c r="O197" s="156"/>
      <c r="P197" s="156"/>
      <c r="Q197" s="156"/>
      <c r="R197" s="157"/>
      <c r="S197" s="157"/>
      <c r="T197" s="157"/>
      <c r="U197" s="157"/>
      <c r="V197" s="157"/>
      <c r="W197" s="157"/>
      <c r="X197" s="157"/>
      <c r="Y197" s="157"/>
      <c r="Z197" s="146"/>
      <c r="AA197" s="146"/>
      <c r="AB197" s="146"/>
      <c r="AC197" s="146"/>
      <c r="AD197" s="146"/>
      <c r="AE197" s="146"/>
      <c r="AF197" s="146"/>
      <c r="AG197" s="146" t="s">
        <v>131</v>
      </c>
      <c r="AH197" s="146">
        <v>0</v>
      </c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outlineLevel="3" x14ac:dyDescent="0.3">
      <c r="A198" s="153"/>
      <c r="B198" s="154"/>
      <c r="C198" s="189" t="s">
        <v>374</v>
      </c>
      <c r="D198" s="159"/>
      <c r="E198" s="160">
        <v>3</v>
      </c>
      <c r="F198" s="157"/>
      <c r="G198" s="157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57"/>
      <c r="Z198" s="146"/>
      <c r="AA198" s="146"/>
      <c r="AB198" s="146"/>
      <c r="AC198" s="146"/>
      <c r="AD198" s="146"/>
      <c r="AE198" s="146"/>
      <c r="AF198" s="146"/>
      <c r="AG198" s="146" t="s">
        <v>131</v>
      </c>
      <c r="AH198" s="146">
        <v>0</v>
      </c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3" x14ac:dyDescent="0.3">
      <c r="A199" s="153"/>
      <c r="B199" s="154"/>
      <c r="C199" s="189" t="s">
        <v>375</v>
      </c>
      <c r="D199" s="159"/>
      <c r="E199" s="160">
        <v>7.92</v>
      </c>
      <c r="F199" s="157"/>
      <c r="G199" s="157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6"/>
      <c r="AA199" s="146"/>
      <c r="AB199" s="146"/>
      <c r="AC199" s="146"/>
      <c r="AD199" s="146"/>
      <c r="AE199" s="146"/>
      <c r="AF199" s="146"/>
      <c r="AG199" s="146" t="s">
        <v>131</v>
      </c>
      <c r="AH199" s="146">
        <v>0</v>
      </c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ht="20.6" outlineLevel="1" x14ac:dyDescent="0.3">
      <c r="A200" s="173">
        <v>51</v>
      </c>
      <c r="B200" s="174" t="s">
        <v>376</v>
      </c>
      <c r="C200" s="188" t="s">
        <v>377</v>
      </c>
      <c r="D200" s="175" t="s">
        <v>141</v>
      </c>
      <c r="E200" s="176">
        <v>30.9</v>
      </c>
      <c r="F200" s="177"/>
      <c r="G200" s="178">
        <f>ROUND(E200*F200,2)</f>
        <v>0</v>
      </c>
      <c r="H200" s="158"/>
      <c r="I200" s="157">
        <f>ROUND(E200*H200,2)</f>
        <v>0</v>
      </c>
      <c r="J200" s="158"/>
      <c r="K200" s="157">
        <f>ROUND(E200*J200,2)</f>
        <v>0</v>
      </c>
      <c r="L200" s="157">
        <v>21</v>
      </c>
      <c r="M200" s="157">
        <f>G200*(1+L200/100)</f>
        <v>0</v>
      </c>
      <c r="N200" s="156">
        <v>5.6600000000000001E-3</v>
      </c>
      <c r="O200" s="156">
        <f>ROUND(E200*N200,2)</f>
        <v>0.17</v>
      </c>
      <c r="P200" s="156">
        <v>0</v>
      </c>
      <c r="Q200" s="156">
        <f>ROUND(E200*P200,2)</f>
        <v>0</v>
      </c>
      <c r="R200" s="157"/>
      <c r="S200" s="157" t="s">
        <v>126</v>
      </c>
      <c r="T200" s="157" t="s">
        <v>126</v>
      </c>
      <c r="U200" s="157">
        <v>1.86</v>
      </c>
      <c r="V200" s="157">
        <f>ROUND(E200*U200,2)</f>
        <v>57.47</v>
      </c>
      <c r="W200" s="157"/>
      <c r="X200" s="157" t="s">
        <v>127</v>
      </c>
      <c r="Y200" s="157" t="s">
        <v>128</v>
      </c>
      <c r="Z200" s="146"/>
      <c r="AA200" s="146"/>
      <c r="AB200" s="146"/>
      <c r="AC200" s="146"/>
      <c r="AD200" s="146"/>
      <c r="AE200" s="146"/>
      <c r="AF200" s="146"/>
      <c r="AG200" s="146" t="s">
        <v>129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2" x14ac:dyDescent="0.3">
      <c r="A201" s="153"/>
      <c r="B201" s="154"/>
      <c r="C201" s="189" t="s">
        <v>373</v>
      </c>
      <c r="D201" s="159"/>
      <c r="E201" s="160">
        <v>19.98</v>
      </c>
      <c r="F201" s="157"/>
      <c r="G201" s="157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57"/>
      <c r="Z201" s="146"/>
      <c r="AA201" s="146"/>
      <c r="AB201" s="146"/>
      <c r="AC201" s="146"/>
      <c r="AD201" s="146"/>
      <c r="AE201" s="146"/>
      <c r="AF201" s="146"/>
      <c r="AG201" s="146" t="s">
        <v>131</v>
      </c>
      <c r="AH201" s="146">
        <v>0</v>
      </c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outlineLevel="3" x14ac:dyDescent="0.3">
      <c r="A202" s="153"/>
      <c r="B202" s="154"/>
      <c r="C202" s="189" t="s">
        <v>374</v>
      </c>
      <c r="D202" s="159"/>
      <c r="E202" s="160">
        <v>3</v>
      </c>
      <c r="F202" s="157"/>
      <c r="G202" s="157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6"/>
      <c r="AA202" s="146"/>
      <c r="AB202" s="146"/>
      <c r="AC202" s="146"/>
      <c r="AD202" s="146"/>
      <c r="AE202" s="146"/>
      <c r="AF202" s="146"/>
      <c r="AG202" s="146" t="s">
        <v>131</v>
      </c>
      <c r="AH202" s="146">
        <v>0</v>
      </c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3" x14ac:dyDescent="0.3">
      <c r="A203" s="153"/>
      <c r="B203" s="154"/>
      <c r="C203" s="189" t="s">
        <v>375</v>
      </c>
      <c r="D203" s="159"/>
      <c r="E203" s="160">
        <v>7.92</v>
      </c>
      <c r="F203" s="157"/>
      <c r="G203" s="157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6"/>
      <c r="AA203" s="146"/>
      <c r="AB203" s="146"/>
      <c r="AC203" s="146"/>
      <c r="AD203" s="146"/>
      <c r="AE203" s="146"/>
      <c r="AF203" s="146"/>
      <c r="AG203" s="146" t="s">
        <v>131</v>
      </c>
      <c r="AH203" s="146">
        <v>0</v>
      </c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1" x14ac:dyDescent="0.3">
      <c r="A204" s="173">
        <v>52</v>
      </c>
      <c r="B204" s="174" t="s">
        <v>378</v>
      </c>
      <c r="C204" s="188" t="s">
        <v>338</v>
      </c>
      <c r="D204" s="175" t="s">
        <v>141</v>
      </c>
      <c r="E204" s="176">
        <v>34.607999999999997</v>
      </c>
      <c r="F204" s="177"/>
      <c r="G204" s="178">
        <f>ROUND(E204*F204,2)</f>
        <v>0</v>
      </c>
      <c r="H204" s="158"/>
      <c r="I204" s="157">
        <f>ROUND(E204*H204,2)</f>
        <v>0</v>
      </c>
      <c r="J204" s="158"/>
      <c r="K204" s="157">
        <f>ROUND(E204*J204,2)</f>
        <v>0</v>
      </c>
      <c r="L204" s="157">
        <v>21</v>
      </c>
      <c r="M204" s="157">
        <f>G204*(1+L204/100)</f>
        <v>0</v>
      </c>
      <c r="N204" s="156">
        <v>1.29E-2</v>
      </c>
      <c r="O204" s="156">
        <f>ROUND(E204*N204,2)</f>
        <v>0.45</v>
      </c>
      <c r="P204" s="156">
        <v>0</v>
      </c>
      <c r="Q204" s="156">
        <f>ROUND(E204*P204,2)</f>
        <v>0</v>
      </c>
      <c r="R204" s="157" t="s">
        <v>288</v>
      </c>
      <c r="S204" s="157" t="s">
        <v>126</v>
      </c>
      <c r="T204" s="157" t="s">
        <v>126</v>
      </c>
      <c r="U204" s="157">
        <v>0</v>
      </c>
      <c r="V204" s="157">
        <f>ROUND(E204*U204,2)</f>
        <v>0</v>
      </c>
      <c r="W204" s="157"/>
      <c r="X204" s="157" t="s">
        <v>289</v>
      </c>
      <c r="Y204" s="157" t="s">
        <v>128</v>
      </c>
      <c r="Z204" s="146"/>
      <c r="AA204" s="146"/>
      <c r="AB204" s="146"/>
      <c r="AC204" s="146"/>
      <c r="AD204" s="146"/>
      <c r="AE204" s="146"/>
      <c r="AF204" s="146"/>
      <c r="AG204" s="146" t="s">
        <v>290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outlineLevel="2" x14ac:dyDescent="0.3">
      <c r="A205" s="153"/>
      <c r="B205" s="154"/>
      <c r="C205" s="189" t="s">
        <v>379</v>
      </c>
      <c r="D205" s="159"/>
      <c r="E205" s="160">
        <v>34.607999999999997</v>
      </c>
      <c r="F205" s="157"/>
      <c r="G205" s="157"/>
      <c r="H205" s="157"/>
      <c r="I205" s="157"/>
      <c r="J205" s="157"/>
      <c r="K205" s="157"/>
      <c r="L205" s="157"/>
      <c r="M205" s="157"/>
      <c r="N205" s="156"/>
      <c r="O205" s="156"/>
      <c r="P205" s="156"/>
      <c r="Q205" s="156"/>
      <c r="R205" s="157"/>
      <c r="S205" s="157"/>
      <c r="T205" s="157"/>
      <c r="U205" s="157"/>
      <c r="V205" s="157"/>
      <c r="W205" s="157"/>
      <c r="X205" s="157"/>
      <c r="Y205" s="157"/>
      <c r="Z205" s="146"/>
      <c r="AA205" s="146"/>
      <c r="AB205" s="146"/>
      <c r="AC205" s="146"/>
      <c r="AD205" s="146"/>
      <c r="AE205" s="146"/>
      <c r="AF205" s="146"/>
      <c r="AG205" s="146" t="s">
        <v>131</v>
      </c>
      <c r="AH205" s="146">
        <v>0</v>
      </c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ht="20.6" outlineLevel="1" x14ac:dyDescent="0.3">
      <c r="A206" s="179">
        <v>53</v>
      </c>
      <c r="B206" s="180" t="s">
        <v>380</v>
      </c>
      <c r="C206" s="190" t="s">
        <v>381</v>
      </c>
      <c r="D206" s="181" t="s">
        <v>134</v>
      </c>
      <c r="E206" s="182">
        <v>0.62627999999999995</v>
      </c>
      <c r="F206" s="183"/>
      <c r="G206" s="184">
        <f>ROUND(E206*F206,2)</f>
        <v>0</v>
      </c>
      <c r="H206" s="158"/>
      <c r="I206" s="157">
        <f>ROUND(E206*H206,2)</f>
        <v>0</v>
      </c>
      <c r="J206" s="158"/>
      <c r="K206" s="157">
        <f>ROUND(E206*J206,2)</f>
        <v>0</v>
      </c>
      <c r="L206" s="157">
        <v>21</v>
      </c>
      <c r="M206" s="157">
        <f>G206*(1+L206/100)</f>
        <v>0</v>
      </c>
      <c r="N206" s="156">
        <v>0</v>
      </c>
      <c r="O206" s="156">
        <f>ROUND(E206*N206,2)</f>
        <v>0</v>
      </c>
      <c r="P206" s="156">
        <v>0</v>
      </c>
      <c r="Q206" s="156">
        <f>ROUND(E206*P206,2)</f>
        <v>0</v>
      </c>
      <c r="R206" s="157"/>
      <c r="S206" s="157" t="s">
        <v>126</v>
      </c>
      <c r="T206" s="157" t="s">
        <v>126</v>
      </c>
      <c r="U206" s="157">
        <v>1.5980000000000001</v>
      </c>
      <c r="V206" s="157">
        <f>ROUND(E206*U206,2)</f>
        <v>1</v>
      </c>
      <c r="W206" s="157"/>
      <c r="X206" s="157" t="s">
        <v>160</v>
      </c>
      <c r="Y206" s="157" t="s">
        <v>128</v>
      </c>
      <c r="Z206" s="146"/>
      <c r="AA206" s="146"/>
      <c r="AB206" s="146"/>
      <c r="AC206" s="146"/>
      <c r="AD206" s="146"/>
      <c r="AE206" s="146"/>
      <c r="AF206" s="146"/>
      <c r="AG206" s="146" t="s">
        <v>161</v>
      </c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x14ac:dyDescent="0.3">
      <c r="A207" s="166" t="s">
        <v>121</v>
      </c>
      <c r="B207" s="167" t="s">
        <v>86</v>
      </c>
      <c r="C207" s="187" t="s">
        <v>87</v>
      </c>
      <c r="D207" s="168"/>
      <c r="E207" s="169"/>
      <c r="F207" s="170"/>
      <c r="G207" s="171">
        <f>SUMIF(AG208:AG263,"&lt;&gt;NOR",G208:G263)</f>
        <v>0</v>
      </c>
      <c r="H207" s="165"/>
      <c r="I207" s="165">
        <f>SUM(I208:I263)</f>
        <v>0</v>
      </c>
      <c r="J207" s="165"/>
      <c r="K207" s="165">
        <f>SUM(K208:K263)</f>
        <v>0</v>
      </c>
      <c r="L207" s="165"/>
      <c r="M207" s="165">
        <f>SUM(M208:M263)</f>
        <v>0</v>
      </c>
      <c r="N207" s="164"/>
      <c r="O207" s="164">
        <f>SUM(O208:O263)</f>
        <v>0.11</v>
      </c>
      <c r="P207" s="164"/>
      <c r="Q207" s="164">
        <f>SUM(Q208:Q263)</f>
        <v>0.27</v>
      </c>
      <c r="R207" s="165"/>
      <c r="S207" s="165"/>
      <c r="T207" s="165"/>
      <c r="U207" s="165"/>
      <c r="V207" s="165">
        <f>SUM(V208:V263)</f>
        <v>33.14</v>
      </c>
      <c r="W207" s="165"/>
      <c r="X207" s="165"/>
      <c r="Y207" s="165"/>
      <c r="AG207" t="s">
        <v>122</v>
      </c>
    </row>
    <row r="208" spans="1:60" outlineLevel="1" x14ac:dyDescent="0.3">
      <c r="A208" s="173">
        <v>54</v>
      </c>
      <c r="B208" s="174" t="s">
        <v>382</v>
      </c>
      <c r="C208" s="188" t="s">
        <v>383</v>
      </c>
      <c r="D208" s="175" t="s">
        <v>141</v>
      </c>
      <c r="E208" s="176">
        <v>300.3</v>
      </c>
      <c r="F208" s="177"/>
      <c r="G208" s="178">
        <f>ROUND(E208*F208,2)</f>
        <v>0</v>
      </c>
      <c r="H208" s="158"/>
      <c r="I208" s="157">
        <f>ROUND(E208*H208,2)</f>
        <v>0</v>
      </c>
      <c r="J208" s="158"/>
      <c r="K208" s="157">
        <f>ROUND(E208*J208,2)</f>
        <v>0</v>
      </c>
      <c r="L208" s="157">
        <v>21</v>
      </c>
      <c r="M208" s="157">
        <f>G208*(1+L208/100)</f>
        <v>0</v>
      </c>
      <c r="N208" s="156">
        <v>0</v>
      </c>
      <c r="O208" s="156">
        <f>ROUND(E208*N208,2)</f>
        <v>0</v>
      </c>
      <c r="P208" s="156">
        <v>8.9999999999999998E-4</v>
      </c>
      <c r="Q208" s="156">
        <f>ROUND(E208*P208,2)</f>
        <v>0.27</v>
      </c>
      <c r="R208" s="157"/>
      <c r="S208" s="157" t="s">
        <v>126</v>
      </c>
      <c r="T208" s="157" t="s">
        <v>126</v>
      </c>
      <c r="U208" s="157">
        <v>0.08</v>
      </c>
      <c r="V208" s="157">
        <f>ROUND(E208*U208,2)</f>
        <v>24.02</v>
      </c>
      <c r="W208" s="157"/>
      <c r="X208" s="157" t="s">
        <v>127</v>
      </c>
      <c r="Y208" s="157" t="s">
        <v>128</v>
      </c>
      <c r="Z208" s="146"/>
      <c r="AA208" s="146"/>
      <c r="AB208" s="146"/>
      <c r="AC208" s="146"/>
      <c r="AD208" s="146"/>
      <c r="AE208" s="146"/>
      <c r="AF208" s="146"/>
      <c r="AG208" s="146" t="s">
        <v>129</v>
      </c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outlineLevel="2" x14ac:dyDescent="0.3">
      <c r="A209" s="153"/>
      <c r="B209" s="154"/>
      <c r="C209" s="189" t="s">
        <v>384</v>
      </c>
      <c r="D209" s="159"/>
      <c r="E209" s="160"/>
      <c r="F209" s="157"/>
      <c r="G209" s="157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6"/>
      <c r="AA209" s="146"/>
      <c r="AB209" s="146"/>
      <c r="AC209" s="146"/>
      <c r="AD209" s="146"/>
      <c r="AE209" s="146"/>
      <c r="AF209" s="146"/>
      <c r="AG209" s="146" t="s">
        <v>131</v>
      </c>
      <c r="AH209" s="146">
        <v>0</v>
      </c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3" x14ac:dyDescent="0.3">
      <c r="A210" s="153"/>
      <c r="B210" s="154"/>
      <c r="C210" s="189" t="s">
        <v>385</v>
      </c>
      <c r="D210" s="159"/>
      <c r="E210" s="160">
        <v>18.29</v>
      </c>
      <c r="F210" s="157"/>
      <c r="G210" s="157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6"/>
      <c r="AA210" s="146"/>
      <c r="AB210" s="146"/>
      <c r="AC210" s="146"/>
      <c r="AD210" s="146"/>
      <c r="AE210" s="146"/>
      <c r="AF210" s="146"/>
      <c r="AG210" s="146" t="s">
        <v>131</v>
      </c>
      <c r="AH210" s="146">
        <v>0</v>
      </c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3" x14ac:dyDescent="0.3">
      <c r="A211" s="153"/>
      <c r="B211" s="154"/>
      <c r="C211" s="189" t="s">
        <v>386</v>
      </c>
      <c r="D211" s="159"/>
      <c r="E211" s="160">
        <v>14.455</v>
      </c>
      <c r="F211" s="157"/>
      <c r="G211" s="157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6"/>
      <c r="AA211" s="146"/>
      <c r="AB211" s="146"/>
      <c r="AC211" s="146"/>
      <c r="AD211" s="146"/>
      <c r="AE211" s="146"/>
      <c r="AF211" s="146"/>
      <c r="AG211" s="146" t="s">
        <v>131</v>
      </c>
      <c r="AH211" s="146">
        <v>0</v>
      </c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3" x14ac:dyDescent="0.3">
      <c r="A212" s="153"/>
      <c r="B212" s="154"/>
      <c r="C212" s="189" t="s">
        <v>387</v>
      </c>
      <c r="D212" s="159"/>
      <c r="E212" s="160">
        <v>37.465000000000003</v>
      </c>
      <c r="F212" s="157"/>
      <c r="G212" s="157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6"/>
      <c r="AA212" s="146"/>
      <c r="AB212" s="146"/>
      <c r="AC212" s="146"/>
      <c r="AD212" s="146"/>
      <c r="AE212" s="146"/>
      <c r="AF212" s="146"/>
      <c r="AG212" s="146" t="s">
        <v>131</v>
      </c>
      <c r="AH212" s="146">
        <v>0</v>
      </c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3" x14ac:dyDescent="0.3">
      <c r="A213" s="153"/>
      <c r="B213" s="154"/>
      <c r="C213" s="189" t="s">
        <v>388</v>
      </c>
      <c r="D213" s="159"/>
      <c r="E213" s="160">
        <v>9.4350000000000005</v>
      </c>
      <c r="F213" s="157"/>
      <c r="G213" s="157"/>
      <c r="H213" s="157"/>
      <c r="I213" s="157"/>
      <c r="J213" s="157"/>
      <c r="K213" s="157"/>
      <c r="L213" s="157"/>
      <c r="M213" s="157"/>
      <c r="N213" s="156"/>
      <c r="O213" s="156"/>
      <c r="P213" s="156"/>
      <c r="Q213" s="156"/>
      <c r="R213" s="157"/>
      <c r="S213" s="157"/>
      <c r="T213" s="157"/>
      <c r="U213" s="157"/>
      <c r="V213" s="157"/>
      <c r="W213" s="157"/>
      <c r="X213" s="157"/>
      <c r="Y213" s="157"/>
      <c r="Z213" s="146"/>
      <c r="AA213" s="146"/>
      <c r="AB213" s="146"/>
      <c r="AC213" s="146"/>
      <c r="AD213" s="146"/>
      <c r="AE213" s="146"/>
      <c r="AF213" s="146"/>
      <c r="AG213" s="146" t="s">
        <v>131</v>
      </c>
      <c r="AH213" s="146">
        <v>0</v>
      </c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3" x14ac:dyDescent="0.3">
      <c r="A214" s="153"/>
      <c r="B214" s="154"/>
      <c r="C214" s="189" t="s">
        <v>389</v>
      </c>
      <c r="D214" s="159"/>
      <c r="E214" s="160">
        <v>12.98</v>
      </c>
      <c r="F214" s="157"/>
      <c r="G214" s="157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6"/>
      <c r="AA214" s="146"/>
      <c r="AB214" s="146"/>
      <c r="AC214" s="146"/>
      <c r="AD214" s="146"/>
      <c r="AE214" s="146"/>
      <c r="AF214" s="146"/>
      <c r="AG214" s="146" t="s">
        <v>131</v>
      </c>
      <c r="AH214" s="146">
        <v>0</v>
      </c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3" x14ac:dyDescent="0.3">
      <c r="A215" s="153"/>
      <c r="B215" s="154"/>
      <c r="C215" s="189" t="s">
        <v>390</v>
      </c>
      <c r="D215" s="159"/>
      <c r="E215" s="160">
        <v>38.94</v>
      </c>
      <c r="F215" s="157"/>
      <c r="G215" s="157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6"/>
      <c r="AA215" s="146"/>
      <c r="AB215" s="146"/>
      <c r="AC215" s="146"/>
      <c r="AD215" s="146"/>
      <c r="AE215" s="146"/>
      <c r="AF215" s="146"/>
      <c r="AG215" s="146" t="s">
        <v>131</v>
      </c>
      <c r="AH215" s="146">
        <v>0</v>
      </c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outlineLevel="3" x14ac:dyDescent="0.3">
      <c r="A216" s="153"/>
      <c r="B216" s="154"/>
      <c r="C216" s="189" t="s">
        <v>391</v>
      </c>
      <c r="D216" s="159"/>
      <c r="E216" s="160">
        <v>46.905000000000001</v>
      </c>
      <c r="F216" s="157"/>
      <c r="G216" s="157"/>
      <c r="H216" s="157"/>
      <c r="I216" s="157"/>
      <c r="J216" s="157"/>
      <c r="K216" s="157"/>
      <c r="L216" s="157"/>
      <c r="M216" s="157"/>
      <c r="N216" s="156"/>
      <c r="O216" s="156"/>
      <c r="P216" s="156"/>
      <c r="Q216" s="156"/>
      <c r="R216" s="157"/>
      <c r="S216" s="157"/>
      <c r="T216" s="157"/>
      <c r="U216" s="157"/>
      <c r="V216" s="157"/>
      <c r="W216" s="157"/>
      <c r="X216" s="157"/>
      <c r="Y216" s="157"/>
      <c r="Z216" s="146"/>
      <c r="AA216" s="146"/>
      <c r="AB216" s="146"/>
      <c r="AC216" s="146"/>
      <c r="AD216" s="146"/>
      <c r="AE216" s="146"/>
      <c r="AF216" s="146"/>
      <c r="AG216" s="146" t="s">
        <v>131</v>
      </c>
      <c r="AH216" s="146">
        <v>0</v>
      </c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3" x14ac:dyDescent="0.3">
      <c r="A217" s="153"/>
      <c r="B217" s="154"/>
      <c r="C217" s="189" t="s">
        <v>392</v>
      </c>
      <c r="D217" s="159"/>
      <c r="E217" s="160">
        <v>57.23</v>
      </c>
      <c r="F217" s="157"/>
      <c r="G217" s="157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6"/>
      <c r="AA217" s="146"/>
      <c r="AB217" s="146"/>
      <c r="AC217" s="146"/>
      <c r="AD217" s="146"/>
      <c r="AE217" s="146"/>
      <c r="AF217" s="146"/>
      <c r="AG217" s="146" t="s">
        <v>131</v>
      </c>
      <c r="AH217" s="146">
        <v>0</v>
      </c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3" x14ac:dyDescent="0.3">
      <c r="A218" s="153"/>
      <c r="B218" s="154"/>
      <c r="C218" s="198" t="s">
        <v>243</v>
      </c>
      <c r="D218" s="196"/>
      <c r="E218" s="197">
        <v>235.7</v>
      </c>
      <c r="F218" s="157"/>
      <c r="G218" s="157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6"/>
      <c r="AA218" s="146"/>
      <c r="AB218" s="146"/>
      <c r="AC218" s="146"/>
      <c r="AD218" s="146"/>
      <c r="AE218" s="146"/>
      <c r="AF218" s="146"/>
      <c r="AG218" s="146" t="s">
        <v>131</v>
      </c>
      <c r="AH218" s="146">
        <v>1</v>
      </c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outlineLevel="3" x14ac:dyDescent="0.3">
      <c r="A219" s="153"/>
      <c r="B219" s="154"/>
      <c r="C219" s="189" t="s">
        <v>393</v>
      </c>
      <c r="D219" s="159"/>
      <c r="E219" s="160"/>
      <c r="F219" s="157"/>
      <c r="G219" s="157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6"/>
      <c r="AA219" s="146"/>
      <c r="AB219" s="146"/>
      <c r="AC219" s="146"/>
      <c r="AD219" s="146"/>
      <c r="AE219" s="146"/>
      <c r="AF219" s="146"/>
      <c r="AG219" s="146" t="s">
        <v>131</v>
      </c>
      <c r="AH219" s="146">
        <v>0</v>
      </c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outlineLevel="3" x14ac:dyDescent="0.3">
      <c r="A220" s="153"/>
      <c r="B220" s="154"/>
      <c r="C220" s="189" t="s">
        <v>236</v>
      </c>
      <c r="D220" s="159"/>
      <c r="E220" s="160">
        <v>3.85</v>
      </c>
      <c r="F220" s="157"/>
      <c r="G220" s="157"/>
      <c r="H220" s="157"/>
      <c r="I220" s="157"/>
      <c r="J220" s="157"/>
      <c r="K220" s="157"/>
      <c r="L220" s="157"/>
      <c r="M220" s="157"/>
      <c r="N220" s="156"/>
      <c r="O220" s="156"/>
      <c r="P220" s="156"/>
      <c r="Q220" s="156"/>
      <c r="R220" s="157"/>
      <c r="S220" s="157"/>
      <c r="T220" s="157"/>
      <c r="U220" s="157"/>
      <c r="V220" s="157"/>
      <c r="W220" s="157"/>
      <c r="X220" s="157"/>
      <c r="Y220" s="157"/>
      <c r="Z220" s="146"/>
      <c r="AA220" s="146"/>
      <c r="AB220" s="146"/>
      <c r="AC220" s="146"/>
      <c r="AD220" s="146"/>
      <c r="AE220" s="146"/>
      <c r="AF220" s="146"/>
      <c r="AG220" s="146" t="s">
        <v>131</v>
      </c>
      <c r="AH220" s="146">
        <v>0</v>
      </c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3" x14ac:dyDescent="0.3">
      <c r="A221" s="153"/>
      <c r="B221" s="154"/>
      <c r="C221" s="189" t="s">
        <v>237</v>
      </c>
      <c r="D221" s="159"/>
      <c r="E221" s="160">
        <v>8.1999999999999993</v>
      </c>
      <c r="F221" s="157"/>
      <c r="G221" s="157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6"/>
      <c r="AA221" s="146"/>
      <c r="AB221" s="146"/>
      <c r="AC221" s="146"/>
      <c r="AD221" s="146"/>
      <c r="AE221" s="146"/>
      <c r="AF221" s="146"/>
      <c r="AG221" s="146" t="s">
        <v>131</v>
      </c>
      <c r="AH221" s="146">
        <v>0</v>
      </c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3" x14ac:dyDescent="0.3">
      <c r="A222" s="153"/>
      <c r="B222" s="154"/>
      <c r="C222" s="189" t="s">
        <v>238</v>
      </c>
      <c r="D222" s="159"/>
      <c r="E222" s="160">
        <v>5.04</v>
      </c>
      <c r="F222" s="157"/>
      <c r="G222" s="157"/>
      <c r="H222" s="157"/>
      <c r="I222" s="157"/>
      <c r="J222" s="157"/>
      <c r="K222" s="157"/>
      <c r="L222" s="157"/>
      <c r="M222" s="157"/>
      <c r="N222" s="156"/>
      <c r="O222" s="156"/>
      <c r="P222" s="156"/>
      <c r="Q222" s="156"/>
      <c r="R222" s="157"/>
      <c r="S222" s="157"/>
      <c r="T222" s="157"/>
      <c r="U222" s="157"/>
      <c r="V222" s="157"/>
      <c r="W222" s="157"/>
      <c r="X222" s="157"/>
      <c r="Y222" s="157"/>
      <c r="Z222" s="146"/>
      <c r="AA222" s="146"/>
      <c r="AB222" s="146"/>
      <c r="AC222" s="146"/>
      <c r="AD222" s="146"/>
      <c r="AE222" s="146"/>
      <c r="AF222" s="146"/>
      <c r="AG222" s="146" t="s">
        <v>131</v>
      </c>
      <c r="AH222" s="146">
        <v>0</v>
      </c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outlineLevel="3" x14ac:dyDescent="0.3">
      <c r="A223" s="153"/>
      <c r="B223" s="154"/>
      <c r="C223" s="189" t="s">
        <v>239</v>
      </c>
      <c r="D223" s="159"/>
      <c r="E223" s="160">
        <v>1.08</v>
      </c>
      <c r="F223" s="157"/>
      <c r="G223" s="157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6"/>
      <c r="AA223" s="146"/>
      <c r="AB223" s="146"/>
      <c r="AC223" s="146"/>
      <c r="AD223" s="146"/>
      <c r="AE223" s="146"/>
      <c r="AF223" s="146"/>
      <c r="AG223" s="146" t="s">
        <v>131</v>
      </c>
      <c r="AH223" s="146">
        <v>0</v>
      </c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outlineLevel="3" x14ac:dyDescent="0.3">
      <c r="A224" s="153"/>
      <c r="B224" s="154"/>
      <c r="C224" s="189" t="s">
        <v>240</v>
      </c>
      <c r="D224" s="159"/>
      <c r="E224" s="160">
        <v>10.23</v>
      </c>
      <c r="F224" s="157"/>
      <c r="G224" s="157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6"/>
      <c r="AA224" s="146"/>
      <c r="AB224" s="146"/>
      <c r="AC224" s="146"/>
      <c r="AD224" s="146"/>
      <c r="AE224" s="146"/>
      <c r="AF224" s="146"/>
      <c r="AG224" s="146" t="s">
        <v>131</v>
      </c>
      <c r="AH224" s="146">
        <v>0</v>
      </c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outlineLevel="3" x14ac:dyDescent="0.3">
      <c r="A225" s="153"/>
      <c r="B225" s="154"/>
      <c r="C225" s="189" t="s">
        <v>241</v>
      </c>
      <c r="D225" s="159"/>
      <c r="E225" s="160">
        <v>14.3</v>
      </c>
      <c r="F225" s="157"/>
      <c r="G225" s="157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57"/>
      <c r="Z225" s="146"/>
      <c r="AA225" s="146"/>
      <c r="AB225" s="146"/>
      <c r="AC225" s="146"/>
      <c r="AD225" s="146"/>
      <c r="AE225" s="146"/>
      <c r="AF225" s="146"/>
      <c r="AG225" s="146" t="s">
        <v>131</v>
      </c>
      <c r="AH225" s="146">
        <v>0</v>
      </c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outlineLevel="3" x14ac:dyDescent="0.3">
      <c r="A226" s="153"/>
      <c r="B226" s="154"/>
      <c r="C226" s="189" t="s">
        <v>242</v>
      </c>
      <c r="D226" s="159"/>
      <c r="E226" s="160">
        <v>21.9</v>
      </c>
      <c r="F226" s="157"/>
      <c r="G226" s="157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57"/>
      <c r="Z226" s="146"/>
      <c r="AA226" s="146"/>
      <c r="AB226" s="146"/>
      <c r="AC226" s="146"/>
      <c r="AD226" s="146"/>
      <c r="AE226" s="146"/>
      <c r="AF226" s="146"/>
      <c r="AG226" s="146" t="s">
        <v>131</v>
      </c>
      <c r="AH226" s="146">
        <v>0</v>
      </c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outlineLevel="3" x14ac:dyDescent="0.3">
      <c r="A227" s="153"/>
      <c r="B227" s="154"/>
      <c r="C227" s="198" t="s">
        <v>243</v>
      </c>
      <c r="D227" s="196"/>
      <c r="E227" s="197">
        <v>64.599999999999994</v>
      </c>
      <c r="F227" s="157"/>
      <c r="G227" s="157"/>
      <c r="H227" s="157"/>
      <c r="I227" s="157"/>
      <c r="J227" s="157"/>
      <c r="K227" s="157"/>
      <c r="L227" s="157"/>
      <c r="M227" s="157"/>
      <c r="N227" s="156"/>
      <c r="O227" s="156"/>
      <c r="P227" s="156"/>
      <c r="Q227" s="156"/>
      <c r="R227" s="157"/>
      <c r="S227" s="157"/>
      <c r="T227" s="157"/>
      <c r="U227" s="157"/>
      <c r="V227" s="157"/>
      <c r="W227" s="157"/>
      <c r="X227" s="157"/>
      <c r="Y227" s="157"/>
      <c r="Z227" s="146"/>
      <c r="AA227" s="146"/>
      <c r="AB227" s="146"/>
      <c r="AC227" s="146"/>
      <c r="AD227" s="146"/>
      <c r="AE227" s="146"/>
      <c r="AF227" s="146"/>
      <c r="AG227" s="146" t="s">
        <v>131</v>
      </c>
      <c r="AH227" s="146">
        <v>1</v>
      </c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outlineLevel="1" x14ac:dyDescent="0.3">
      <c r="A228" s="173">
        <v>55</v>
      </c>
      <c r="B228" s="174" t="s">
        <v>394</v>
      </c>
      <c r="C228" s="188" t="s">
        <v>395</v>
      </c>
      <c r="D228" s="175" t="s">
        <v>141</v>
      </c>
      <c r="E228" s="176">
        <v>216.85499999999999</v>
      </c>
      <c r="F228" s="177"/>
      <c r="G228" s="178">
        <f>ROUND(E228*F228,2)</f>
        <v>0</v>
      </c>
      <c r="H228" s="158"/>
      <c r="I228" s="157">
        <f>ROUND(E228*H228,2)</f>
        <v>0</v>
      </c>
      <c r="J228" s="158"/>
      <c r="K228" s="157">
        <f>ROUND(E228*J228,2)</f>
        <v>0</v>
      </c>
      <c r="L228" s="157">
        <v>21</v>
      </c>
      <c r="M228" s="157">
        <f>G228*(1+L228/100)</f>
        <v>0</v>
      </c>
      <c r="N228" s="156">
        <v>2.0000000000000002E-5</v>
      </c>
      <c r="O228" s="156">
        <f>ROUND(E228*N228,2)</f>
        <v>0</v>
      </c>
      <c r="P228" s="156">
        <v>0</v>
      </c>
      <c r="Q228" s="156">
        <f>ROUND(E228*P228,2)</f>
        <v>0</v>
      </c>
      <c r="R228" s="157"/>
      <c r="S228" s="157" t="s">
        <v>126</v>
      </c>
      <c r="T228" s="157" t="s">
        <v>126</v>
      </c>
      <c r="U228" s="157">
        <v>3.9039999999999998E-2</v>
      </c>
      <c r="V228" s="157">
        <f>ROUND(E228*U228,2)</f>
        <v>8.4700000000000006</v>
      </c>
      <c r="W228" s="157"/>
      <c r="X228" s="157" t="s">
        <v>127</v>
      </c>
      <c r="Y228" s="157" t="s">
        <v>128</v>
      </c>
      <c r="Z228" s="146"/>
      <c r="AA228" s="146"/>
      <c r="AB228" s="146"/>
      <c r="AC228" s="146"/>
      <c r="AD228" s="146"/>
      <c r="AE228" s="146"/>
      <c r="AF228" s="146"/>
      <c r="AG228" s="146" t="s">
        <v>129</v>
      </c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outlineLevel="2" x14ac:dyDescent="0.3">
      <c r="A229" s="153"/>
      <c r="B229" s="154"/>
      <c r="C229" s="189" t="s">
        <v>384</v>
      </c>
      <c r="D229" s="159"/>
      <c r="E229" s="160"/>
      <c r="F229" s="157"/>
      <c r="G229" s="157"/>
      <c r="H229" s="157"/>
      <c r="I229" s="157"/>
      <c r="J229" s="157"/>
      <c r="K229" s="157"/>
      <c r="L229" s="157"/>
      <c r="M229" s="157"/>
      <c r="N229" s="156"/>
      <c r="O229" s="156"/>
      <c r="P229" s="156"/>
      <c r="Q229" s="156"/>
      <c r="R229" s="157"/>
      <c r="S229" s="157"/>
      <c r="T229" s="157"/>
      <c r="U229" s="157"/>
      <c r="V229" s="157"/>
      <c r="W229" s="157"/>
      <c r="X229" s="157"/>
      <c r="Y229" s="157"/>
      <c r="Z229" s="146"/>
      <c r="AA229" s="146"/>
      <c r="AB229" s="146"/>
      <c r="AC229" s="146"/>
      <c r="AD229" s="146"/>
      <c r="AE229" s="146"/>
      <c r="AF229" s="146"/>
      <c r="AG229" s="146" t="s">
        <v>131</v>
      </c>
      <c r="AH229" s="146">
        <v>0</v>
      </c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outlineLevel="3" x14ac:dyDescent="0.3">
      <c r="A230" s="153"/>
      <c r="B230" s="154"/>
      <c r="C230" s="189" t="s">
        <v>396</v>
      </c>
      <c r="D230" s="159"/>
      <c r="E230" s="160">
        <v>16.094999999999999</v>
      </c>
      <c r="F230" s="157"/>
      <c r="G230" s="157"/>
      <c r="H230" s="157"/>
      <c r="I230" s="157"/>
      <c r="J230" s="157"/>
      <c r="K230" s="157"/>
      <c r="L230" s="157"/>
      <c r="M230" s="157"/>
      <c r="N230" s="156"/>
      <c r="O230" s="156"/>
      <c r="P230" s="156"/>
      <c r="Q230" s="156"/>
      <c r="R230" s="157"/>
      <c r="S230" s="157"/>
      <c r="T230" s="157"/>
      <c r="U230" s="157"/>
      <c r="V230" s="157"/>
      <c r="W230" s="157"/>
      <c r="X230" s="157"/>
      <c r="Y230" s="157"/>
      <c r="Z230" s="146"/>
      <c r="AA230" s="146"/>
      <c r="AB230" s="146"/>
      <c r="AC230" s="146"/>
      <c r="AD230" s="146"/>
      <c r="AE230" s="146"/>
      <c r="AF230" s="146"/>
      <c r="AG230" s="146" t="s">
        <v>131</v>
      </c>
      <c r="AH230" s="146">
        <v>0</v>
      </c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outlineLevel="3" x14ac:dyDescent="0.3">
      <c r="A231" s="153"/>
      <c r="B231" s="154"/>
      <c r="C231" s="189" t="s">
        <v>255</v>
      </c>
      <c r="D231" s="159"/>
      <c r="E231" s="160">
        <v>20.440000000000001</v>
      </c>
      <c r="F231" s="157"/>
      <c r="G231" s="157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57"/>
      <c r="Z231" s="146"/>
      <c r="AA231" s="146"/>
      <c r="AB231" s="146"/>
      <c r="AC231" s="146"/>
      <c r="AD231" s="146"/>
      <c r="AE231" s="146"/>
      <c r="AF231" s="146"/>
      <c r="AG231" s="146" t="s">
        <v>131</v>
      </c>
      <c r="AH231" s="146">
        <v>0</v>
      </c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outlineLevel="3" x14ac:dyDescent="0.3">
      <c r="A232" s="153"/>
      <c r="B232" s="154"/>
      <c r="C232" s="189" t="s">
        <v>256</v>
      </c>
      <c r="D232" s="159"/>
      <c r="E232" s="160">
        <v>31.864999999999998</v>
      </c>
      <c r="F232" s="157"/>
      <c r="G232" s="157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6"/>
      <c r="AA232" s="146"/>
      <c r="AB232" s="146"/>
      <c r="AC232" s="146"/>
      <c r="AD232" s="146"/>
      <c r="AE232" s="146"/>
      <c r="AF232" s="146"/>
      <c r="AG232" s="146" t="s">
        <v>131</v>
      </c>
      <c r="AH232" s="146">
        <v>0</v>
      </c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outlineLevel="3" x14ac:dyDescent="0.3">
      <c r="A233" s="153"/>
      <c r="B233" s="154"/>
      <c r="C233" s="189" t="s">
        <v>264</v>
      </c>
      <c r="D233" s="159"/>
      <c r="E233" s="160">
        <v>11.78</v>
      </c>
      <c r="F233" s="157"/>
      <c r="G233" s="157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57"/>
      <c r="Z233" s="146"/>
      <c r="AA233" s="146"/>
      <c r="AB233" s="146"/>
      <c r="AC233" s="146"/>
      <c r="AD233" s="146"/>
      <c r="AE233" s="146"/>
      <c r="AF233" s="146"/>
      <c r="AG233" s="146" t="s">
        <v>131</v>
      </c>
      <c r="AH233" s="146">
        <v>0</v>
      </c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outlineLevel="3" x14ac:dyDescent="0.3">
      <c r="A234" s="153"/>
      <c r="B234" s="154"/>
      <c r="C234" s="189" t="s">
        <v>258</v>
      </c>
      <c r="D234" s="159"/>
      <c r="E234" s="160">
        <v>37.340000000000003</v>
      </c>
      <c r="F234" s="157"/>
      <c r="G234" s="157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6"/>
      <c r="AA234" s="146"/>
      <c r="AB234" s="146"/>
      <c r="AC234" s="146"/>
      <c r="AD234" s="146"/>
      <c r="AE234" s="146"/>
      <c r="AF234" s="146"/>
      <c r="AG234" s="146" t="s">
        <v>131</v>
      </c>
      <c r="AH234" s="146">
        <v>0</v>
      </c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outlineLevel="3" x14ac:dyDescent="0.3">
      <c r="A235" s="153"/>
      <c r="B235" s="154"/>
      <c r="C235" s="189" t="s">
        <v>259</v>
      </c>
      <c r="D235" s="159"/>
      <c r="E235" s="160">
        <v>43.704999999999998</v>
      </c>
      <c r="F235" s="157"/>
      <c r="G235" s="157"/>
      <c r="H235" s="157"/>
      <c r="I235" s="157"/>
      <c r="J235" s="157"/>
      <c r="K235" s="157"/>
      <c r="L235" s="157"/>
      <c r="M235" s="157"/>
      <c r="N235" s="156"/>
      <c r="O235" s="156"/>
      <c r="P235" s="156"/>
      <c r="Q235" s="156"/>
      <c r="R235" s="157"/>
      <c r="S235" s="157"/>
      <c r="T235" s="157"/>
      <c r="U235" s="157"/>
      <c r="V235" s="157"/>
      <c r="W235" s="157"/>
      <c r="X235" s="157"/>
      <c r="Y235" s="157"/>
      <c r="Z235" s="146"/>
      <c r="AA235" s="146"/>
      <c r="AB235" s="146"/>
      <c r="AC235" s="146"/>
      <c r="AD235" s="146"/>
      <c r="AE235" s="146"/>
      <c r="AF235" s="146"/>
      <c r="AG235" s="146" t="s">
        <v>131</v>
      </c>
      <c r="AH235" s="146">
        <v>0</v>
      </c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outlineLevel="3" x14ac:dyDescent="0.3">
      <c r="A236" s="153"/>
      <c r="B236" s="154"/>
      <c r="C236" s="189" t="s">
        <v>260</v>
      </c>
      <c r="D236" s="159"/>
      <c r="E236" s="160">
        <v>55.63</v>
      </c>
      <c r="F236" s="157"/>
      <c r="G236" s="157"/>
      <c r="H236" s="157"/>
      <c r="I236" s="157"/>
      <c r="J236" s="157"/>
      <c r="K236" s="157"/>
      <c r="L236" s="157"/>
      <c r="M236" s="157"/>
      <c r="N236" s="156"/>
      <c r="O236" s="156"/>
      <c r="P236" s="156"/>
      <c r="Q236" s="156"/>
      <c r="R236" s="157"/>
      <c r="S236" s="157"/>
      <c r="T236" s="157"/>
      <c r="U236" s="157"/>
      <c r="V236" s="157"/>
      <c r="W236" s="157"/>
      <c r="X236" s="157"/>
      <c r="Y236" s="157"/>
      <c r="Z236" s="146"/>
      <c r="AA236" s="146"/>
      <c r="AB236" s="146"/>
      <c r="AC236" s="146"/>
      <c r="AD236" s="146"/>
      <c r="AE236" s="146"/>
      <c r="AF236" s="146"/>
      <c r="AG236" s="146" t="s">
        <v>131</v>
      </c>
      <c r="AH236" s="146">
        <v>0</v>
      </c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ht="20.6" outlineLevel="1" x14ac:dyDescent="0.3">
      <c r="A237" s="173">
        <v>56</v>
      </c>
      <c r="B237" s="174" t="s">
        <v>397</v>
      </c>
      <c r="C237" s="188" t="s">
        <v>398</v>
      </c>
      <c r="D237" s="175" t="s">
        <v>141</v>
      </c>
      <c r="E237" s="176">
        <v>64.599999999999994</v>
      </c>
      <c r="F237" s="177"/>
      <c r="G237" s="178">
        <f>ROUND(E237*F237,2)</f>
        <v>0</v>
      </c>
      <c r="H237" s="158"/>
      <c r="I237" s="157">
        <f>ROUND(E237*H237,2)</f>
        <v>0</v>
      </c>
      <c r="J237" s="158"/>
      <c r="K237" s="157">
        <f>ROUND(E237*J237,2)</f>
        <v>0</v>
      </c>
      <c r="L237" s="157">
        <v>21</v>
      </c>
      <c r="M237" s="157">
        <f>G237*(1+L237/100)</f>
        <v>0</v>
      </c>
      <c r="N237" s="156">
        <v>2.3000000000000001E-4</v>
      </c>
      <c r="O237" s="156">
        <f>ROUND(E237*N237,2)</f>
        <v>0.01</v>
      </c>
      <c r="P237" s="156">
        <v>0</v>
      </c>
      <c r="Q237" s="156">
        <f>ROUND(E237*P237,2)</f>
        <v>0</v>
      </c>
      <c r="R237" s="157"/>
      <c r="S237" s="157" t="s">
        <v>126</v>
      </c>
      <c r="T237" s="157" t="s">
        <v>126</v>
      </c>
      <c r="U237" s="157">
        <v>0.01</v>
      </c>
      <c r="V237" s="157">
        <f>ROUND(E237*U237,2)</f>
        <v>0.65</v>
      </c>
      <c r="W237" s="157"/>
      <c r="X237" s="157" t="s">
        <v>127</v>
      </c>
      <c r="Y237" s="157" t="s">
        <v>128</v>
      </c>
      <c r="Z237" s="146"/>
      <c r="AA237" s="146"/>
      <c r="AB237" s="146"/>
      <c r="AC237" s="146"/>
      <c r="AD237" s="146"/>
      <c r="AE237" s="146"/>
      <c r="AF237" s="146"/>
      <c r="AG237" s="146" t="s">
        <v>129</v>
      </c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outlineLevel="2" x14ac:dyDescent="0.3">
      <c r="A238" s="153"/>
      <c r="B238" s="154"/>
      <c r="C238" s="189" t="s">
        <v>236</v>
      </c>
      <c r="D238" s="159"/>
      <c r="E238" s="160">
        <v>3.85</v>
      </c>
      <c r="F238" s="157"/>
      <c r="G238" s="157"/>
      <c r="H238" s="157"/>
      <c r="I238" s="157"/>
      <c r="J238" s="157"/>
      <c r="K238" s="157"/>
      <c r="L238" s="157"/>
      <c r="M238" s="157"/>
      <c r="N238" s="156"/>
      <c r="O238" s="156"/>
      <c r="P238" s="156"/>
      <c r="Q238" s="156"/>
      <c r="R238" s="157"/>
      <c r="S238" s="157"/>
      <c r="T238" s="157"/>
      <c r="U238" s="157"/>
      <c r="V238" s="157"/>
      <c r="W238" s="157"/>
      <c r="X238" s="157"/>
      <c r="Y238" s="157"/>
      <c r="Z238" s="146"/>
      <c r="AA238" s="146"/>
      <c r="AB238" s="146"/>
      <c r="AC238" s="146"/>
      <c r="AD238" s="146"/>
      <c r="AE238" s="146"/>
      <c r="AF238" s="146"/>
      <c r="AG238" s="146" t="s">
        <v>131</v>
      </c>
      <c r="AH238" s="146">
        <v>0</v>
      </c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outlineLevel="3" x14ac:dyDescent="0.3">
      <c r="A239" s="153"/>
      <c r="B239" s="154"/>
      <c r="C239" s="189" t="s">
        <v>237</v>
      </c>
      <c r="D239" s="159"/>
      <c r="E239" s="160">
        <v>8.1999999999999993</v>
      </c>
      <c r="F239" s="157"/>
      <c r="G239" s="157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6"/>
      <c r="AA239" s="146"/>
      <c r="AB239" s="146"/>
      <c r="AC239" s="146"/>
      <c r="AD239" s="146"/>
      <c r="AE239" s="146"/>
      <c r="AF239" s="146"/>
      <c r="AG239" s="146" t="s">
        <v>131</v>
      </c>
      <c r="AH239" s="146">
        <v>0</v>
      </c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outlineLevel="3" x14ac:dyDescent="0.3">
      <c r="A240" s="153"/>
      <c r="B240" s="154"/>
      <c r="C240" s="189" t="s">
        <v>238</v>
      </c>
      <c r="D240" s="159"/>
      <c r="E240" s="160">
        <v>5.04</v>
      </c>
      <c r="F240" s="157"/>
      <c r="G240" s="157"/>
      <c r="H240" s="157"/>
      <c r="I240" s="157"/>
      <c r="J240" s="157"/>
      <c r="K240" s="157"/>
      <c r="L240" s="157"/>
      <c r="M240" s="157"/>
      <c r="N240" s="156"/>
      <c r="O240" s="156"/>
      <c r="P240" s="156"/>
      <c r="Q240" s="156"/>
      <c r="R240" s="157"/>
      <c r="S240" s="157"/>
      <c r="T240" s="157"/>
      <c r="U240" s="157"/>
      <c r="V240" s="157"/>
      <c r="W240" s="157"/>
      <c r="X240" s="157"/>
      <c r="Y240" s="157"/>
      <c r="Z240" s="146"/>
      <c r="AA240" s="146"/>
      <c r="AB240" s="146"/>
      <c r="AC240" s="146"/>
      <c r="AD240" s="146"/>
      <c r="AE240" s="146"/>
      <c r="AF240" s="146"/>
      <c r="AG240" s="146" t="s">
        <v>131</v>
      </c>
      <c r="AH240" s="146">
        <v>0</v>
      </c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outlineLevel="3" x14ac:dyDescent="0.3">
      <c r="A241" s="153"/>
      <c r="B241" s="154"/>
      <c r="C241" s="189" t="s">
        <v>239</v>
      </c>
      <c r="D241" s="159"/>
      <c r="E241" s="160">
        <v>1.08</v>
      </c>
      <c r="F241" s="157"/>
      <c r="G241" s="157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6"/>
      <c r="AA241" s="146"/>
      <c r="AB241" s="146"/>
      <c r="AC241" s="146"/>
      <c r="AD241" s="146"/>
      <c r="AE241" s="146"/>
      <c r="AF241" s="146"/>
      <c r="AG241" s="146" t="s">
        <v>131</v>
      </c>
      <c r="AH241" s="146">
        <v>0</v>
      </c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</row>
    <row r="242" spans="1:60" outlineLevel="3" x14ac:dyDescent="0.3">
      <c r="A242" s="153"/>
      <c r="B242" s="154"/>
      <c r="C242" s="189" t="s">
        <v>240</v>
      </c>
      <c r="D242" s="159"/>
      <c r="E242" s="160">
        <v>10.23</v>
      </c>
      <c r="F242" s="157"/>
      <c r="G242" s="157"/>
      <c r="H242" s="157"/>
      <c r="I242" s="157"/>
      <c r="J242" s="157"/>
      <c r="K242" s="157"/>
      <c r="L242" s="157"/>
      <c r="M242" s="157"/>
      <c r="N242" s="156"/>
      <c r="O242" s="156"/>
      <c r="P242" s="156"/>
      <c r="Q242" s="156"/>
      <c r="R242" s="157"/>
      <c r="S242" s="157"/>
      <c r="T242" s="157"/>
      <c r="U242" s="157"/>
      <c r="V242" s="157"/>
      <c r="W242" s="157"/>
      <c r="X242" s="157"/>
      <c r="Y242" s="157"/>
      <c r="Z242" s="146"/>
      <c r="AA242" s="146"/>
      <c r="AB242" s="146"/>
      <c r="AC242" s="146"/>
      <c r="AD242" s="146"/>
      <c r="AE242" s="146"/>
      <c r="AF242" s="146"/>
      <c r="AG242" s="146" t="s">
        <v>131</v>
      </c>
      <c r="AH242" s="146">
        <v>0</v>
      </c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outlineLevel="3" x14ac:dyDescent="0.3">
      <c r="A243" s="153"/>
      <c r="B243" s="154"/>
      <c r="C243" s="189" t="s">
        <v>241</v>
      </c>
      <c r="D243" s="159"/>
      <c r="E243" s="160">
        <v>14.3</v>
      </c>
      <c r="F243" s="157"/>
      <c r="G243" s="157"/>
      <c r="H243" s="157"/>
      <c r="I243" s="157"/>
      <c r="J243" s="157"/>
      <c r="K243" s="157"/>
      <c r="L243" s="157"/>
      <c r="M243" s="157"/>
      <c r="N243" s="156"/>
      <c r="O243" s="156"/>
      <c r="P243" s="156"/>
      <c r="Q243" s="156"/>
      <c r="R243" s="157"/>
      <c r="S243" s="157"/>
      <c r="T243" s="157"/>
      <c r="U243" s="157"/>
      <c r="V243" s="157"/>
      <c r="W243" s="157"/>
      <c r="X243" s="157"/>
      <c r="Y243" s="157"/>
      <c r="Z243" s="146"/>
      <c r="AA243" s="146"/>
      <c r="AB243" s="146"/>
      <c r="AC243" s="146"/>
      <c r="AD243" s="146"/>
      <c r="AE243" s="146"/>
      <c r="AF243" s="146"/>
      <c r="AG243" s="146" t="s">
        <v>131</v>
      </c>
      <c r="AH243" s="146">
        <v>0</v>
      </c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  <c r="BG243" s="146"/>
      <c r="BH243" s="146"/>
    </row>
    <row r="244" spans="1:60" outlineLevel="3" x14ac:dyDescent="0.3">
      <c r="A244" s="153"/>
      <c r="B244" s="154"/>
      <c r="C244" s="189" t="s">
        <v>242</v>
      </c>
      <c r="D244" s="159"/>
      <c r="E244" s="160">
        <v>21.9</v>
      </c>
      <c r="F244" s="157"/>
      <c r="G244" s="157"/>
      <c r="H244" s="157"/>
      <c r="I244" s="157"/>
      <c r="J244" s="157"/>
      <c r="K244" s="157"/>
      <c r="L244" s="157"/>
      <c r="M244" s="157"/>
      <c r="N244" s="156"/>
      <c r="O244" s="156"/>
      <c r="P244" s="156"/>
      <c r="Q244" s="156"/>
      <c r="R244" s="157"/>
      <c r="S244" s="157"/>
      <c r="T244" s="157"/>
      <c r="U244" s="157"/>
      <c r="V244" s="157"/>
      <c r="W244" s="157"/>
      <c r="X244" s="157"/>
      <c r="Y244" s="157"/>
      <c r="Z244" s="146"/>
      <c r="AA244" s="146"/>
      <c r="AB244" s="146"/>
      <c r="AC244" s="146"/>
      <c r="AD244" s="146"/>
      <c r="AE244" s="146"/>
      <c r="AF244" s="146"/>
      <c r="AG244" s="146" t="s">
        <v>131</v>
      </c>
      <c r="AH244" s="146">
        <v>0</v>
      </c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ht="20.6" outlineLevel="1" x14ac:dyDescent="0.3">
      <c r="A245" s="173">
        <v>57</v>
      </c>
      <c r="B245" s="174" t="s">
        <v>399</v>
      </c>
      <c r="C245" s="188" t="s">
        <v>400</v>
      </c>
      <c r="D245" s="175" t="s">
        <v>141</v>
      </c>
      <c r="E245" s="176">
        <v>64.599999999999994</v>
      </c>
      <c r="F245" s="177"/>
      <c r="G245" s="178">
        <f>ROUND(E245*F245,2)</f>
        <v>0</v>
      </c>
      <c r="H245" s="158"/>
      <c r="I245" s="157">
        <f>ROUND(E245*H245,2)</f>
        <v>0</v>
      </c>
      <c r="J245" s="158"/>
      <c r="K245" s="157">
        <f>ROUND(E245*J245,2)</f>
        <v>0</v>
      </c>
      <c r="L245" s="157">
        <v>21</v>
      </c>
      <c r="M245" s="157">
        <f>G245*(1+L245/100)</f>
        <v>0</v>
      </c>
      <c r="N245" s="156">
        <v>2.2000000000000001E-4</v>
      </c>
      <c r="O245" s="156">
        <f>ROUND(E245*N245,2)</f>
        <v>0.01</v>
      </c>
      <c r="P245" s="156">
        <v>0</v>
      </c>
      <c r="Q245" s="156">
        <f>ROUND(E245*P245,2)</f>
        <v>0</v>
      </c>
      <c r="R245" s="157"/>
      <c r="S245" s="157" t="s">
        <v>126</v>
      </c>
      <c r="T245" s="157" t="s">
        <v>126</v>
      </c>
      <c r="U245" s="157">
        <v>0</v>
      </c>
      <c r="V245" s="157">
        <f>ROUND(E245*U245,2)</f>
        <v>0</v>
      </c>
      <c r="W245" s="157"/>
      <c r="X245" s="157" t="s">
        <v>136</v>
      </c>
      <c r="Y245" s="157" t="s">
        <v>128</v>
      </c>
      <c r="Z245" s="146"/>
      <c r="AA245" s="146"/>
      <c r="AB245" s="146"/>
      <c r="AC245" s="146"/>
      <c r="AD245" s="146"/>
      <c r="AE245" s="146"/>
      <c r="AF245" s="146"/>
      <c r="AG245" s="146" t="s">
        <v>137</v>
      </c>
      <c r="AH245" s="146"/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outlineLevel="2" x14ac:dyDescent="0.3">
      <c r="A246" s="153"/>
      <c r="B246" s="154"/>
      <c r="C246" s="189" t="s">
        <v>401</v>
      </c>
      <c r="D246" s="159"/>
      <c r="E246" s="160"/>
      <c r="F246" s="157"/>
      <c r="G246" s="157"/>
      <c r="H246" s="157"/>
      <c r="I246" s="157"/>
      <c r="J246" s="157"/>
      <c r="K246" s="157"/>
      <c r="L246" s="157"/>
      <c r="M246" s="157"/>
      <c r="N246" s="156"/>
      <c r="O246" s="156"/>
      <c r="P246" s="156"/>
      <c r="Q246" s="156"/>
      <c r="R246" s="157"/>
      <c r="S246" s="157"/>
      <c r="T246" s="157"/>
      <c r="U246" s="157"/>
      <c r="V246" s="157"/>
      <c r="W246" s="157"/>
      <c r="X246" s="157"/>
      <c r="Y246" s="157"/>
      <c r="Z246" s="146"/>
      <c r="AA246" s="146"/>
      <c r="AB246" s="146"/>
      <c r="AC246" s="146"/>
      <c r="AD246" s="146"/>
      <c r="AE246" s="146"/>
      <c r="AF246" s="146"/>
      <c r="AG246" s="146" t="s">
        <v>131</v>
      </c>
      <c r="AH246" s="146">
        <v>0</v>
      </c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outlineLevel="3" x14ac:dyDescent="0.3">
      <c r="A247" s="153"/>
      <c r="B247" s="154"/>
      <c r="C247" s="189" t="s">
        <v>236</v>
      </c>
      <c r="D247" s="159"/>
      <c r="E247" s="160">
        <v>3.85</v>
      </c>
      <c r="F247" s="157"/>
      <c r="G247" s="157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6"/>
      <c r="AA247" s="146"/>
      <c r="AB247" s="146"/>
      <c r="AC247" s="146"/>
      <c r="AD247" s="146"/>
      <c r="AE247" s="146"/>
      <c r="AF247" s="146"/>
      <c r="AG247" s="146" t="s">
        <v>131</v>
      </c>
      <c r="AH247" s="146">
        <v>0</v>
      </c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outlineLevel="3" x14ac:dyDescent="0.3">
      <c r="A248" s="153"/>
      <c r="B248" s="154"/>
      <c r="C248" s="189" t="s">
        <v>237</v>
      </c>
      <c r="D248" s="159"/>
      <c r="E248" s="160">
        <v>8.1999999999999993</v>
      </c>
      <c r="F248" s="157"/>
      <c r="G248" s="157"/>
      <c r="H248" s="157"/>
      <c r="I248" s="157"/>
      <c r="J248" s="157"/>
      <c r="K248" s="157"/>
      <c r="L248" s="157"/>
      <c r="M248" s="157"/>
      <c r="N248" s="156"/>
      <c r="O248" s="156"/>
      <c r="P248" s="156"/>
      <c r="Q248" s="156"/>
      <c r="R248" s="157"/>
      <c r="S248" s="157"/>
      <c r="T248" s="157"/>
      <c r="U248" s="157"/>
      <c r="V248" s="157"/>
      <c r="W248" s="157"/>
      <c r="X248" s="157"/>
      <c r="Y248" s="157"/>
      <c r="Z248" s="146"/>
      <c r="AA248" s="146"/>
      <c r="AB248" s="146"/>
      <c r="AC248" s="146"/>
      <c r="AD248" s="146"/>
      <c r="AE248" s="146"/>
      <c r="AF248" s="146"/>
      <c r="AG248" s="146" t="s">
        <v>131</v>
      </c>
      <c r="AH248" s="146">
        <v>0</v>
      </c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outlineLevel="3" x14ac:dyDescent="0.3">
      <c r="A249" s="153"/>
      <c r="B249" s="154"/>
      <c r="C249" s="189" t="s">
        <v>238</v>
      </c>
      <c r="D249" s="159"/>
      <c r="E249" s="160">
        <v>5.04</v>
      </c>
      <c r="F249" s="157"/>
      <c r="G249" s="157"/>
      <c r="H249" s="157"/>
      <c r="I249" s="157"/>
      <c r="J249" s="157"/>
      <c r="K249" s="157"/>
      <c r="L249" s="157"/>
      <c r="M249" s="157"/>
      <c r="N249" s="156"/>
      <c r="O249" s="156"/>
      <c r="P249" s="156"/>
      <c r="Q249" s="156"/>
      <c r="R249" s="157"/>
      <c r="S249" s="157"/>
      <c r="T249" s="157"/>
      <c r="U249" s="157"/>
      <c r="V249" s="157"/>
      <c r="W249" s="157"/>
      <c r="X249" s="157"/>
      <c r="Y249" s="157"/>
      <c r="Z249" s="146"/>
      <c r="AA249" s="146"/>
      <c r="AB249" s="146"/>
      <c r="AC249" s="146"/>
      <c r="AD249" s="146"/>
      <c r="AE249" s="146"/>
      <c r="AF249" s="146"/>
      <c r="AG249" s="146" t="s">
        <v>131</v>
      </c>
      <c r="AH249" s="146">
        <v>0</v>
      </c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outlineLevel="3" x14ac:dyDescent="0.3">
      <c r="A250" s="153"/>
      <c r="B250" s="154"/>
      <c r="C250" s="189" t="s">
        <v>239</v>
      </c>
      <c r="D250" s="159"/>
      <c r="E250" s="160">
        <v>1.08</v>
      </c>
      <c r="F250" s="157"/>
      <c r="G250" s="157"/>
      <c r="H250" s="157"/>
      <c r="I250" s="157"/>
      <c r="J250" s="157"/>
      <c r="K250" s="157"/>
      <c r="L250" s="157"/>
      <c r="M250" s="157"/>
      <c r="N250" s="156"/>
      <c r="O250" s="156"/>
      <c r="P250" s="156"/>
      <c r="Q250" s="156"/>
      <c r="R250" s="157"/>
      <c r="S250" s="157"/>
      <c r="T250" s="157"/>
      <c r="U250" s="157"/>
      <c r="V250" s="157"/>
      <c r="W250" s="157"/>
      <c r="X250" s="157"/>
      <c r="Y250" s="157"/>
      <c r="Z250" s="146"/>
      <c r="AA250" s="146"/>
      <c r="AB250" s="146"/>
      <c r="AC250" s="146"/>
      <c r="AD250" s="146"/>
      <c r="AE250" s="146"/>
      <c r="AF250" s="146"/>
      <c r="AG250" s="146" t="s">
        <v>131</v>
      </c>
      <c r="AH250" s="146">
        <v>0</v>
      </c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outlineLevel="3" x14ac:dyDescent="0.3">
      <c r="A251" s="153"/>
      <c r="B251" s="154"/>
      <c r="C251" s="189" t="s">
        <v>240</v>
      </c>
      <c r="D251" s="159"/>
      <c r="E251" s="160">
        <v>10.23</v>
      </c>
      <c r="F251" s="157"/>
      <c r="G251" s="157"/>
      <c r="H251" s="157"/>
      <c r="I251" s="157"/>
      <c r="J251" s="157"/>
      <c r="K251" s="157"/>
      <c r="L251" s="157"/>
      <c r="M251" s="157"/>
      <c r="N251" s="156"/>
      <c r="O251" s="156"/>
      <c r="P251" s="156"/>
      <c r="Q251" s="156"/>
      <c r="R251" s="157"/>
      <c r="S251" s="157"/>
      <c r="T251" s="157"/>
      <c r="U251" s="157"/>
      <c r="V251" s="157"/>
      <c r="W251" s="157"/>
      <c r="X251" s="157"/>
      <c r="Y251" s="157"/>
      <c r="Z251" s="146"/>
      <c r="AA251" s="146"/>
      <c r="AB251" s="146"/>
      <c r="AC251" s="146"/>
      <c r="AD251" s="146"/>
      <c r="AE251" s="146"/>
      <c r="AF251" s="146"/>
      <c r="AG251" s="146" t="s">
        <v>131</v>
      </c>
      <c r="AH251" s="146">
        <v>0</v>
      </c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outlineLevel="3" x14ac:dyDescent="0.3">
      <c r="A252" s="153"/>
      <c r="B252" s="154"/>
      <c r="C252" s="189" t="s">
        <v>241</v>
      </c>
      <c r="D252" s="159"/>
      <c r="E252" s="160">
        <v>14.3</v>
      </c>
      <c r="F252" s="157"/>
      <c r="G252" s="157"/>
      <c r="H252" s="157"/>
      <c r="I252" s="157"/>
      <c r="J252" s="157"/>
      <c r="K252" s="157"/>
      <c r="L252" s="157"/>
      <c r="M252" s="157"/>
      <c r="N252" s="156"/>
      <c r="O252" s="156"/>
      <c r="P252" s="156"/>
      <c r="Q252" s="156"/>
      <c r="R252" s="157"/>
      <c r="S252" s="157"/>
      <c r="T252" s="157"/>
      <c r="U252" s="157"/>
      <c r="V252" s="157"/>
      <c r="W252" s="157"/>
      <c r="X252" s="157"/>
      <c r="Y252" s="157"/>
      <c r="Z252" s="146"/>
      <c r="AA252" s="146"/>
      <c r="AB252" s="146"/>
      <c r="AC252" s="146"/>
      <c r="AD252" s="146"/>
      <c r="AE252" s="146"/>
      <c r="AF252" s="146"/>
      <c r="AG252" s="146" t="s">
        <v>131</v>
      </c>
      <c r="AH252" s="146">
        <v>0</v>
      </c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outlineLevel="3" x14ac:dyDescent="0.3">
      <c r="A253" s="153"/>
      <c r="B253" s="154"/>
      <c r="C253" s="189" t="s">
        <v>242</v>
      </c>
      <c r="D253" s="159"/>
      <c r="E253" s="160">
        <v>21.9</v>
      </c>
      <c r="F253" s="157"/>
      <c r="G253" s="157"/>
      <c r="H253" s="157"/>
      <c r="I253" s="157"/>
      <c r="J253" s="157"/>
      <c r="K253" s="157"/>
      <c r="L253" s="157"/>
      <c r="M253" s="157"/>
      <c r="N253" s="156"/>
      <c r="O253" s="156"/>
      <c r="P253" s="156"/>
      <c r="Q253" s="156"/>
      <c r="R253" s="157"/>
      <c r="S253" s="157"/>
      <c r="T253" s="157"/>
      <c r="U253" s="157"/>
      <c r="V253" s="157"/>
      <c r="W253" s="157"/>
      <c r="X253" s="157"/>
      <c r="Y253" s="157"/>
      <c r="Z253" s="146"/>
      <c r="AA253" s="146"/>
      <c r="AB253" s="146"/>
      <c r="AC253" s="146"/>
      <c r="AD253" s="146"/>
      <c r="AE253" s="146"/>
      <c r="AF253" s="146"/>
      <c r="AG253" s="146" t="s">
        <v>131</v>
      </c>
      <c r="AH253" s="146">
        <v>0</v>
      </c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outlineLevel="3" x14ac:dyDescent="0.3">
      <c r="A254" s="153"/>
      <c r="B254" s="154"/>
      <c r="C254" s="198" t="s">
        <v>243</v>
      </c>
      <c r="D254" s="196"/>
      <c r="E254" s="197">
        <v>64.599999999999994</v>
      </c>
      <c r="F254" s="157"/>
      <c r="G254" s="157"/>
      <c r="H254" s="157"/>
      <c r="I254" s="157"/>
      <c r="J254" s="157"/>
      <c r="K254" s="157"/>
      <c r="L254" s="157"/>
      <c r="M254" s="157"/>
      <c r="N254" s="156"/>
      <c r="O254" s="156"/>
      <c r="P254" s="156"/>
      <c r="Q254" s="156"/>
      <c r="R254" s="157"/>
      <c r="S254" s="157"/>
      <c r="T254" s="157"/>
      <c r="U254" s="157"/>
      <c r="V254" s="157"/>
      <c r="W254" s="157"/>
      <c r="X254" s="157"/>
      <c r="Y254" s="157"/>
      <c r="Z254" s="146"/>
      <c r="AA254" s="146"/>
      <c r="AB254" s="146"/>
      <c r="AC254" s="146"/>
      <c r="AD254" s="146"/>
      <c r="AE254" s="146"/>
      <c r="AF254" s="146"/>
      <c r="AG254" s="146" t="s">
        <v>131</v>
      </c>
      <c r="AH254" s="146">
        <v>1</v>
      </c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outlineLevel="1" x14ac:dyDescent="0.3">
      <c r="A255" s="173">
        <v>58</v>
      </c>
      <c r="B255" s="174" t="s">
        <v>402</v>
      </c>
      <c r="C255" s="188" t="s">
        <v>403</v>
      </c>
      <c r="D255" s="175" t="s">
        <v>141</v>
      </c>
      <c r="E255" s="176">
        <v>206.80500000000001</v>
      </c>
      <c r="F255" s="177"/>
      <c r="G255" s="178">
        <f>ROUND(E255*F255,2)</f>
        <v>0</v>
      </c>
      <c r="H255" s="158"/>
      <c r="I255" s="157">
        <f>ROUND(E255*H255,2)</f>
        <v>0</v>
      </c>
      <c r="J255" s="158"/>
      <c r="K255" s="157">
        <f>ROUND(E255*J255,2)</f>
        <v>0</v>
      </c>
      <c r="L255" s="157">
        <v>21</v>
      </c>
      <c r="M255" s="157">
        <f>G255*(1+L255/100)</f>
        <v>0</v>
      </c>
      <c r="N255" s="156">
        <v>4.4000000000000002E-4</v>
      </c>
      <c r="O255" s="156">
        <f>ROUND(E255*N255,2)</f>
        <v>0.09</v>
      </c>
      <c r="P255" s="156">
        <v>0</v>
      </c>
      <c r="Q255" s="156">
        <f>ROUND(E255*P255,2)</f>
        <v>0</v>
      </c>
      <c r="R255" s="157"/>
      <c r="S255" s="157" t="s">
        <v>126</v>
      </c>
      <c r="T255" s="157" t="s">
        <v>126</v>
      </c>
      <c r="U255" s="157">
        <v>0</v>
      </c>
      <c r="V255" s="157">
        <f>ROUND(E255*U255,2)</f>
        <v>0</v>
      </c>
      <c r="W255" s="157"/>
      <c r="X255" s="157" t="s">
        <v>136</v>
      </c>
      <c r="Y255" s="157" t="s">
        <v>128</v>
      </c>
      <c r="Z255" s="146"/>
      <c r="AA255" s="146"/>
      <c r="AB255" s="146"/>
      <c r="AC255" s="146"/>
      <c r="AD255" s="146"/>
      <c r="AE255" s="146"/>
      <c r="AF255" s="146"/>
      <c r="AG255" s="146" t="s">
        <v>137</v>
      </c>
      <c r="AH255" s="146"/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  <c r="BG255" s="146"/>
      <c r="BH255" s="146"/>
    </row>
    <row r="256" spans="1:60" outlineLevel="2" x14ac:dyDescent="0.3">
      <c r="A256" s="153"/>
      <c r="B256" s="154"/>
      <c r="C256" s="189" t="s">
        <v>384</v>
      </c>
      <c r="D256" s="159"/>
      <c r="E256" s="160"/>
      <c r="F256" s="157"/>
      <c r="G256" s="157"/>
      <c r="H256" s="157"/>
      <c r="I256" s="157"/>
      <c r="J256" s="157"/>
      <c r="K256" s="157"/>
      <c r="L256" s="157"/>
      <c r="M256" s="157"/>
      <c r="N256" s="156"/>
      <c r="O256" s="156"/>
      <c r="P256" s="156"/>
      <c r="Q256" s="156"/>
      <c r="R256" s="157"/>
      <c r="S256" s="157"/>
      <c r="T256" s="157"/>
      <c r="U256" s="157"/>
      <c r="V256" s="157"/>
      <c r="W256" s="157"/>
      <c r="X256" s="157"/>
      <c r="Y256" s="157"/>
      <c r="Z256" s="146"/>
      <c r="AA256" s="146"/>
      <c r="AB256" s="146"/>
      <c r="AC256" s="146"/>
      <c r="AD256" s="146"/>
      <c r="AE256" s="146"/>
      <c r="AF256" s="146"/>
      <c r="AG256" s="146" t="s">
        <v>131</v>
      </c>
      <c r="AH256" s="146">
        <v>0</v>
      </c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  <c r="BG256" s="146"/>
      <c r="BH256" s="146"/>
    </row>
    <row r="257" spans="1:60" outlineLevel="3" x14ac:dyDescent="0.3">
      <c r="A257" s="153"/>
      <c r="B257" s="154"/>
      <c r="C257" s="189" t="s">
        <v>254</v>
      </c>
      <c r="D257" s="159"/>
      <c r="E257" s="160">
        <v>12.765000000000001</v>
      </c>
      <c r="F257" s="157"/>
      <c r="G257" s="157"/>
      <c r="H257" s="157"/>
      <c r="I257" s="157"/>
      <c r="J257" s="157"/>
      <c r="K257" s="157"/>
      <c r="L257" s="157"/>
      <c r="M257" s="157"/>
      <c r="N257" s="156"/>
      <c r="O257" s="156"/>
      <c r="P257" s="156"/>
      <c r="Q257" s="156"/>
      <c r="R257" s="157"/>
      <c r="S257" s="157"/>
      <c r="T257" s="157"/>
      <c r="U257" s="157"/>
      <c r="V257" s="157"/>
      <c r="W257" s="157"/>
      <c r="X257" s="157"/>
      <c r="Y257" s="157"/>
      <c r="Z257" s="146"/>
      <c r="AA257" s="146"/>
      <c r="AB257" s="146"/>
      <c r="AC257" s="146"/>
      <c r="AD257" s="146"/>
      <c r="AE257" s="146"/>
      <c r="AF257" s="146"/>
      <c r="AG257" s="146" t="s">
        <v>131</v>
      </c>
      <c r="AH257" s="146">
        <v>0</v>
      </c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outlineLevel="3" x14ac:dyDescent="0.3">
      <c r="A258" s="153"/>
      <c r="B258" s="154"/>
      <c r="C258" s="189" t="s">
        <v>255</v>
      </c>
      <c r="D258" s="159"/>
      <c r="E258" s="160">
        <v>20.440000000000001</v>
      </c>
      <c r="F258" s="157"/>
      <c r="G258" s="157"/>
      <c r="H258" s="157"/>
      <c r="I258" s="157"/>
      <c r="J258" s="157"/>
      <c r="K258" s="157"/>
      <c r="L258" s="157"/>
      <c r="M258" s="157"/>
      <c r="N258" s="156"/>
      <c r="O258" s="156"/>
      <c r="P258" s="156"/>
      <c r="Q258" s="156"/>
      <c r="R258" s="157"/>
      <c r="S258" s="157"/>
      <c r="T258" s="157"/>
      <c r="U258" s="157"/>
      <c r="V258" s="157"/>
      <c r="W258" s="157"/>
      <c r="X258" s="157"/>
      <c r="Y258" s="157"/>
      <c r="Z258" s="146"/>
      <c r="AA258" s="146"/>
      <c r="AB258" s="146"/>
      <c r="AC258" s="146"/>
      <c r="AD258" s="146"/>
      <c r="AE258" s="146"/>
      <c r="AF258" s="146"/>
      <c r="AG258" s="146" t="s">
        <v>131</v>
      </c>
      <c r="AH258" s="146">
        <v>0</v>
      </c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outlineLevel="3" x14ac:dyDescent="0.3">
      <c r="A259" s="153"/>
      <c r="B259" s="154"/>
      <c r="C259" s="189" t="s">
        <v>256</v>
      </c>
      <c r="D259" s="159"/>
      <c r="E259" s="160">
        <v>31.864999999999998</v>
      </c>
      <c r="F259" s="157"/>
      <c r="G259" s="157"/>
      <c r="H259" s="157"/>
      <c r="I259" s="157"/>
      <c r="J259" s="157"/>
      <c r="K259" s="157"/>
      <c r="L259" s="157"/>
      <c r="M259" s="157"/>
      <c r="N259" s="156"/>
      <c r="O259" s="156"/>
      <c r="P259" s="156"/>
      <c r="Q259" s="156"/>
      <c r="R259" s="157"/>
      <c r="S259" s="157"/>
      <c r="T259" s="157"/>
      <c r="U259" s="157"/>
      <c r="V259" s="157"/>
      <c r="W259" s="157"/>
      <c r="X259" s="157"/>
      <c r="Y259" s="157"/>
      <c r="Z259" s="146"/>
      <c r="AA259" s="146"/>
      <c r="AB259" s="146"/>
      <c r="AC259" s="146"/>
      <c r="AD259" s="146"/>
      <c r="AE259" s="146"/>
      <c r="AF259" s="146"/>
      <c r="AG259" s="146" t="s">
        <v>131</v>
      </c>
      <c r="AH259" s="146">
        <v>0</v>
      </c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outlineLevel="3" x14ac:dyDescent="0.3">
      <c r="A260" s="153"/>
      <c r="B260" s="154"/>
      <c r="C260" s="189" t="s">
        <v>257</v>
      </c>
      <c r="D260" s="159"/>
      <c r="E260" s="160">
        <v>5.0599999999999996</v>
      </c>
      <c r="F260" s="157"/>
      <c r="G260" s="157"/>
      <c r="H260" s="157"/>
      <c r="I260" s="157"/>
      <c r="J260" s="157"/>
      <c r="K260" s="157"/>
      <c r="L260" s="157"/>
      <c r="M260" s="157"/>
      <c r="N260" s="156"/>
      <c r="O260" s="156"/>
      <c r="P260" s="156"/>
      <c r="Q260" s="156"/>
      <c r="R260" s="157"/>
      <c r="S260" s="157"/>
      <c r="T260" s="157"/>
      <c r="U260" s="157"/>
      <c r="V260" s="157"/>
      <c r="W260" s="157"/>
      <c r="X260" s="157"/>
      <c r="Y260" s="157"/>
      <c r="Z260" s="146"/>
      <c r="AA260" s="146"/>
      <c r="AB260" s="146"/>
      <c r="AC260" s="146"/>
      <c r="AD260" s="146"/>
      <c r="AE260" s="146"/>
      <c r="AF260" s="146"/>
      <c r="AG260" s="146" t="s">
        <v>131</v>
      </c>
      <c r="AH260" s="146">
        <v>0</v>
      </c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outlineLevel="3" x14ac:dyDescent="0.3">
      <c r="A261" s="153"/>
      <c r="B261" s="154"/>
      <c r="C261" s="189" t="s">
        <v>258</v>
      </c>
      <c r="D261" s="159"/>
      <c r="E261" s="160">
        <v>37.340000000000003</v>
      </c>
      <c r="F261" s="157"/>
      <c r="G261" s="157"/>
      <c r="H261" s="157"/>
      <c r="I261" s="157"/>
      <c r="J261" s="157"/>
      <c r="K261" s="157"/>
      <c r="L261" s="157"/>
      <c r="M261" s="157"/>
      <c r="N261" s="156"/>
      <c r="O261" s="156"/>
      <c r="P261" s="156"/>
      <c r="Q261" s="156"/>
      <c r="R261" s="157"/>
      <c r="S261" s="157"/>
      <c r="T261" s="157"/>
      <c r="U261" s="157"/>
      <c r="V261" s="157"/>
      <c r="W261" s="157"/>
      <c r="X261" s="157"/>
      <c r="Y261" s="157"/>
      <c r="Z261" s="146"/>
      <c r="AA261" s="146"/>
      <c r="AB261" s="146"/>
      <c r="AC261" s="146"/>
      <c r="AD261" s="146"/>
      <c r="AE261" s="146"/>
      <c r="AF261" s="146"/>
      <c r="AG261" s="146" t="s">
        <v>131</v>
      </c>
      <c r="AH261" s="146">
        <v>0</v>
      </c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outlineLevel="3" x14ac:dyDescent="0.3">
      <c r="A262" s="153"/>
      <c r="B262" s="154"/>
      <c r="C262" s="189" t="s">
        <v>259</v>
      </c>
      <c r="D262" s="159"/>
      <c r="E262" s="160">
        <v>43.704999999999998</v>
      </c>
      <c r="F262" s="157"/>
      <c r="G262" s="157"/>
      <c r="H262" s="157"/>
      <c r="I262" s="157"/>
      <c r="J262" s="157"/>
      <c r="K262" s="157"/>
      <c r="L262" s="157"/>
      <c r="M262" s="157"/>
      <c r="N262" s="156"/>
      <c r="O262" s="156"/>
      <c r="P262" s="156"/>
      <c r="Q262" s="156"/>
      <c r="R262" s="157"/>
      <c r="S262" s="157"/>
      <c r="T262" s="157"/>
      <c r="U262" s="157"/>
      <c r="V262" s="157"/>
      <c r="W262" s="157"/>
      <c r="X262" s="157"/>
      <c r="Y262" s="157"/>
      <c r="Z262" s="146"/>
      <c r="AA262" s="146"/>
      <c r="AB262" s="146"/>
      <c r="AC262" s="146"/>
      <c r="AD262" s="146"/>
      <c r="AE262" s="146"/>
      <c r="AF262" s="146"/>
      <c r="AG262" s="146" t="s">
        <v>131</v>
      </c>
      <c r="AH262" s="146">
        <v>0</v>
      </c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  <c r="BG262" s="146"/>
      <c r="BH262" s="146"/>
    </row>
    <row r="263" spans="1:60" outlineLevel="3" x14ac:dyDescent="0.3">
      <c r="A263" s="153"/>
      <c r="B263" s="154"/>
      <c r="C263" s="189" t="s">
        <v>260</v>
      </c>
      <c r="D263" s="159"/>
      <c r="E263" s="160">
        <v>55.63</v>
      </c>
      <c r="F263" s="157"/>
      <c r="G263" s="157"/>
      <c r="H263" s="157"/>
      <c r="I263" s="157"/>
      <c r="J263" s="157"/>
      <c r="K263" s="157"/>
      <c r="L263" s="157"/>
      <c r="M263" s="157"/>
      <c r="N263" s="156"/>
      <c r="O263" s="156"/>
      <c r="P263" s="156"/>
      <c r="Q263" s="156"/>
      <c r="R263" s="157"/>
      <c r="S263" s="157"/>
      <c r="T263" s="157"/>
      <c r="U263" s="157"/>
      <c r="V263" s="157"/>
      <c r="W263" s="157"/>
      <c r="X263" s="157"/>
      <c r="Y263" s="157"/>
      <c r="Z263" s="146"/>
      <c r="AA263" s="146"/>
      <c r="AB263" s="146"/>
      <c r="AC263" s="146"/>
      <c r="AD263" s="146"/>
      <c r="AE263" s="146"/>
      <c r="AF263" s="146"/>
      <c r="AG263" s="146" t="s">
        <v>131</v>
      </c>
      <c r="AH263" s="146">
        <v>0</v>
      </c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  <c r="BG263" s="146"/>
      <c r="BH263" s="146"/>
    </row>
    <row r="264" spans="1:60" x14ac:dyDescent="0.3">
      <c r="A264" s="166" t="s">
        <v>121</v>
      </c>
      <c r="B264" s="167" t="s">
        <v>88</v>
      </c>
      <c r="C264" s="187" t="s">
        <v>89</v>
      </c>
      <c r="D264" s="168"/>
      <c r="E264" s="169"/>
      <c r="F264" s="170"/>
      <c r="G264" s="171">
        <f>SUMIF(AG265:AG270,"&lt;&gt;NOR",G265:G270)</f>
        <v>0</v>
      </c>
      <c r="H264" s="165"/>
      <c r="I264" s="165">
        <f>SUM(I265:I270)</f>
        <v>0</v>
      </c>
      <c r="J264" s="165"/>
      <c r="K264" s="165">
        <f>SUM(K265:K270)</f>
        <v>0</v>
      </c>
      <c r="L264" s="165"/>
      <c r="M264" s="165">
        <f>SUM(M265:M270)</f>
        <v>0</v>
      </c>
      <c r="N264" s="164"/>
      <c r="O264" s="164">
        <f>SUM(O265:O270)</f>
        <v>0</v>
      </c>
      <c r="P264" s="164"/>
      <c r="Q264" s="164">
        <f>SUM(Q265:Q270)</f>
        <v>0</v>
      </c>
      <c r="R264" s="165"/>
      <c r="S264" s="165"/>
      <c r="T264" s="165"/>
      <c r="U264" s="165"/>
      <c r="V264" s="165">
        <f>SUM(V265:V270)</f>
        <v>0</v>
      </c>
      <c r="W264" s="165"/>
      <c r="X264" s="165"/>
      <c r="Y264" s="165"/>
      <c r="AG264" t="s">
        <v>122</v>
      </c>
    </row>
    <row r="265" spans="1:60" outlineLevel="1" x14ac:dyDescent="0.3">
      <c r="A265" s="173">
        <v>59</v>
      </c>
      <c r="B265" s="174" t="s">
        <v>404</v>
      </c>
      <c r="C265" s="188" t="s">
        <v>405</v>
      </c>
      <c r="D265" s="175" t="s">
        <v>164</v>
      </c>
      <c r="E265" s="176">
        <v>1</v>
      </c>
      <c r="F265" s="177"/>
      <c r="G265" s="178">
        <f>ROUND(E265*F265,2)</f>
        <v>0</v>
      </c>
      <c r="H265" s="158"/>
      <c r="I265" s="157">
        <f>ROUND(E265*H265,2)</f>
        <v>0</v>
      </c>
      <c r="J265" s="158"/>
      <c r="K265" s="157">
        <f>ROUND(E265*J265,2)</f>
        <v>0</v>
      </c>
      <c r="L265" s="157">
        <v>21</v>
      </c>
      <c r="M265" s="157">
        <f>G265*(1+L265/100)</f>
        <v>0</v>
      </c>
      <c r="N265" s="156">
        <v>0</v>
      </c>
      <c r="O265" s="156">
        <f>ROUND(E265*N265,2)</f>
        <v>0</v>
      </c>
      <c r="P265" s="156">
        <v>0</v>
      </c>
      <c r="Q265" s="156">
        <f>ROUND(E265*P265,2)</f>
        <v>0</v>
      </c>
      <c r="R265" s="157"/>
      <c r="S265" s="157" t="s">
        <v>165</v>
      </c>
      <c r="T265" s="157" t="s">
        <v>166</v>
      </c>
      <c r="U265" s="157">
        <v>0</v>
      </c>
      <c r="V265" s="157">
        <f>ROUND(E265*U265,2)</f>
        <v>0</v>
      </c>
      <c r="W265" s="157"/>
      <c r="X265" s="157" t="s">
        <v>127</v>
      </c>
      <c r="Y265" s="157" t="s">
        <v>128</v>
      </c>
      <c r="Z265" s="146"/>
      <c r="AA265" s="146"/>
      <c r="AB265" s="146"/>
      <c r="AC265" s="146"/>
      <c r="AD265" s="146"/>
      <c r="AE265" s="146"/>
      <c r="AF265" s="146"/>
      <c r="AG265" s="146" t="s">
        <v>129</v>
      </c>
      <c r="AH265" s="146"/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  <c r="BG265" s="146"/>
      <c r="BH265" s="146"/>
    </row>
    <row r="266" spans="1:60" outlineLevel="2" x14ac:dyDescent="0.3">
      <c r="A266" s="153"/>
      <c r="B266" s="154"/>
      <c r="C266" s="257" t="s">
        <v>406</v>
      </c>
      <c r="D266" s="258"/>
      <c r="E266" s="258"/>
      <c r="F266" s="258"/>
      <c r="G266" s="258"/>
      <c r="H266" s="157"/>
      <c r="I266" s="157"/>
      <c r="J266" s="157"/>
      <c r="K266" s="157"/>
      <c r="L266" s="157"/>
      <c r="M266" s="157"/>
      <c r="N266" s="156"/>
      <c r="O266" s="156"/>
      <c r="P266" s="156"/>
      <c r="Q266" s="156"/>
      <c r="R266" s="157"/>
      <c r="S266" s="157"/>
      <c r="T266" s="157"/>
      <c r="U266" s="157"/>
      <c r="V266" s="157"/>
      <c r="W266" s="157"/>
      <c r="X266" s="157"/>
      <c r="Y266" s="157"/>
      <c r="Z266" s="146"/>
      <c r="AA266" s="146"/>
      <c r="AB266" s="146"/>
      <c r="AC266" s="146"/>
      <c r="AD266" s="146"/>
      <c r="AE266" s="146"/>
      <c r="AF266" s="146"/>
      <c r="AG266" s="146" t="s">
        <v>152</v>
      </c>
      <c r="AH266" s="146"/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outlineLevel="3" x14ac:dyDescent="0.3">
      <c r="A267" s="153"/>
      <c r="B267" s="154"/>
      <c r="C267" s="191" t="s">
        <v>176</v>
      </c>
      <c r="D267" s="161"/>
      <c r="E267" s="162"/>
      <c r="F267" s="163"/>
      <c r="G267" s="163"/>
      <c r="H267" s="157"/>
      <c r="I267" s="157"/>
      <c r="J267" s="157"/>
      <c r="K267" s="157"/>
      <c r="L267" s="157"/>
      <c r="M267" s="157"/>
      <c r="N267" s="156"/>
      <c r="O267" s="156"/>
      <c r="P267" s="156"/>
      <c r="Q267" s="156"/>
      <c r="R267" s="157"/>
      <c r="S267" s="157"/>
      <c r="T267" s="157"/>
      <c r="U267" s="157"/>
      <c r="V267" s="157"/>
      <c r="W267" s="157"/>
      <c r="X267" s="157"/>
      <c r="Y267" s="157"/>
      <c r="Z267" s="146"/>
      <c r="AA267" s="146"/>
      <c r="AB267" s="146"/>
      <c r="AC267" s="146"/>
      <c r="AD267" s="146"/>
      <c r="AE267" s="146"/>
      <c r="AF267" s="146"/>
      <c r="AG267" s="146" t="s">
        <v>152</v>
      </c>
      <c r="AH267" s="146"/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outlineLevel="3" x14ac:dyDescent="0.3">
      <c r="A268" s="153"/>
      <c r="B268" s="154"/>
      <c r="C268" s="255" t="s">
        <v>409</v>
      </c>
      <c r="D268" s="256"/>
      <c r="E268" s="256"/>
      <c r="F268" s="256"/>
      <c r="G268" s="256"/>
      <c r="H268" s="157"/>
      <c r="I268" s="157"/>
      <c r="J268" s="157"/>
      <c r="K268" s="157"/>
      <c r="L268" s="157"/>
      <c r="M268" s="157"/>
      <c r="N268" s="156"/>
      <c r="O268" s="156"/>
      <c r="P268" s="156"/>
      <c r="Q268" s="156"/>
      <c r="R268" s="157"/>
      <c r="S268" s="157"/>
      <c r="T268" s="157"/>
      <c r="U268" s="157"/>
      <c r="V268" s="157"/>
      <c r="W268" s="157"/>
      <c r="X268" s="157"/>
      <c r="Y268" s="157"/>
      <c r="Z268" s="146"/>
      <c r="AA268" s="146"/>
      <c r="AB268" s="146"/>
      <c r="AC268" s="146"/>
      <c r="AD268" s="146"/>
      <c r="AE268" s="146"/>
      <c r="AF268" s="146"/>
      <c r="AG268" s="146" t="s">
        <v>152</v>
      </c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outlineLevel="3" x14ac:dyDescent="0.3">
      <c r="A269" s="153"/>
      <c r="B269" s="154"/>
      <c r="C269" s="255" t="s">
        <v>407</v>
      </c>
      <c r="D269" s="256"/>
      <c r="E269" s="256"/>
      <c r="F269" s="256"/>
      <c r="G269" s="256"/>
      <c r="H269" s="157"/>
      <c r="I269" s="157"/>
      <c r="J269" s="157"/>
      <c r="K269" s="157"/>
      <c r="L269" s="157"/>
      <c r="M269" s="157"/>
      <c r="N269" s="156"/>
      <c r="O269" s="156"/>
      <c r="P269" s="156"/>
      <c r="Q269" s="156"/>
      <c r="R269" s="157"/>
      <c r="S269" s="157"/>
      <c r="T269" s="157"/>
      <c r="U269" s="157"/>
      <c r="V269" s="157"/>
      <c r="W269" s="157"/>
      <c r="X269" s="157"/>
      <c r="Y269" s="157"/>
      <c r="Z269" s="146"/>
      <c r="AA269" s="146"/>
      <c r="AB269" s="146"/>
      <c r="AC269" s="146"/>
      <c r="AD269" s="146"/>
      <c r="AE269" s="146"/>
      <c r="AF269" s="146"/>
      <c r="AG269" s="146" t="s">
        <v>152</v>
      </c>
      <c r="AH269" s="146"/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outlineLevel="3" x14ac:dyDescent="0.3">
      <c r="A270" s="153"/>
      <c r="B270" s="154"/>
      <c r="C270" s="255" t="s">
        <v>408</v>
      </c>
      <c r="D270" s="256"/>
      <c r="E270" s="256"/>
      <c r="F270" s="256"/>
      <c r="G270" s="256"/>
      <c r="H270" s="157"/>
      <c r="I270" s="157"/>
      <c r="J270" s="157"/>
      <c r="K270" s="157"/>
      <c r="L270" s="157"/>
      <c r="M270" s="157"/>
      <c r="N270" s="156"/>
      <c r="O270" s="156"/>
      <c r="P270" s="156"/>
      <c r="Q270" s="156"/>
      <c r="R270" s="157"/>
      <c r="S270" s="157"/>
      <c r="T270" s="157"/>
      <c r="U270" s="157"/>
      <c r="V270" s="157"/>
      <c r="W270" s="157"/>
      <c r="X270" s="157"/>
      <c r="Y270" s="157"/>
      <c r="Z270" s="146"/>
      <c r="AA270" s="146"/>
      <c r="AB270" s="146"/>
      <c r="AC270" s="146"/>
      <c r="AD270" s="146"/>
      <c r="AE270" s="146"/>
      <c r="AF270" s="146"/>
      <c r="AG270" s="146" t="s">
        <v>152</v>
      </c>
      <c r="AH270" s="146"/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x14ac:dyDescent="0.3">
      <c r="A271" s="166" t="s">
        <v>121</v>
      </c>
      <c r="B271" s="167" t="s">
        <v>90</v>
      </c>
      <c r="C271" s="187" t="s">
        <v>91</v>
      </c>
      <c r="D271" s="168"/>
      <c r="E271" s="169"/>
      <c r="F271" s="170"/>
      <c r="G271" s="171">
        <f>SUMIF(AG272:AG276,"&lt;&gt;NOR",G272:G276)</f>
        <v>0</v>
      </c>
      <c r="H271" s="165"/>
      <c r="I271" s="165">
        <f>SUM(I272:I276)</f>
        <v>0</v>
      </c>
      <c r="J271" s="165"/>
      <c r="K271" s="165">
        <f>SUM(K272:K276)</f>
        <v>0</v>
      </c>
      <c r="L271" s="165"/>
      <c r="M271" s="165">
        <f>SUM(M272:M276)</f>
        <v>0</v>
      </c>
      <c r="N271" s="164"/>
      <c r="O271" s="164">
        <f>SUM(O272:O276)</f>
        <v>0</v>
      </c>
      <c r="P271" s="164"/>
      <c r="Q271" s="164">
        <f>SUM(Q272:Q276)</f>
        <v>0</v>
      </c>
      <c r="R271" s="165"/>
      <c r="S271" s="165"/>
      <c r="T271" s="165"/>
      <c r="U271" s="165"/>
      <c r="V271" s="165">
        <f>SUM(V272:V276)</f>
        <v>8.49</v>
      </c>
      <c r="W271" s="165"/>
      <c r="X271" s="165"/>
      <c r="Y271" s="165"/>
      <c r="AG271" t="s">
        <v>122</v>
      </c>
    </row>
    <row r="272" spans="1:60" outlineLevel="1" x14ac:dyDescent="0.3">
      <c r="A272" s="179">
        <v>60</v>
      </c>
      <c r="B272" s="180" t="s">
        <v>197</v>
      </c>
      <c r="C272" s="190" t="s">
        <v>198</v>
      </c>
      <c r="D272" s="181" t="s">
        <v>134</v>
      </c>
      <c r="E272" s="182">
        <v>3.2965300000000002</v>
      </c>
      <c r="F272" s="183"/>
      <c r="G272" s="184">
        <f>ROUND(E272*F272,2)</f>
        <v>0</v>
      </c>
      <c r="H272" s="158"/>
      <c r="I272" s="157">
        <f>ROUND(E272*H272,2)</f>
        <v>0</v>
      </c>
      <c r="J272" s="158"/>
      <c r="K272" s="157">
        <f>ROUND(E272*J272,2)</f>
        <v>0</v>
      </c>
      <c r="L272" s="157">
        <v>21</v>
      </c>
      <c r="M272" s="157">
        <f>G272*(1+L272/100)</f>
        <v>0</v>
      </c>
      <c r="N272" s="156">
        <v>0</v>
      </c>
      <c r="O272" s="156">
        <f>ROUND(E272*N272,2)</f>
        <v>0</v>
      </c>
      <c r="P272" s="156">
        <v>0</v>
      </c>
      <c r="Q272" s="156">
        <f>ROUND(E272*P272,2)</f>
        <v>0</v>
      </c>
      <c r="R272" s="157"/>
      <c r="S272" s="157" t="s">
        <v>126</v>
      </c>
      <c r="T272" s="157" t="s">
        <v>126</v>
      </c>
      <c r="U272" s="157">
        <v>1.1399999999999999</v>
      </c>
      <c r="V272" s="157">
        <f>ROUND(E272*U272,2)</f>
        <v>3.76</v>
      </c>
      <c r="W272" s="157"/>
      <c r="X272" s="157" t="s">
        <v>199</v>
      </c>
      <c r="Y272" s="157" t="s">
        <v>128</v>
      </c>
      <c r="Z272" s="146"/>
      <c r="AA272" s="146"/>
      <c r="AB272" s="146"/>
      <c r="AC272" s="146"/>
      <c r="AD272" s="146"/>
      <c r="AE272" s="146"/>
      <c r="AF272" s="146"/>
      <c r="AG272" s="146" t="s">
        <v>200</v>
      </c>
      <c r="AH272" s="146"/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  <c r="BG272" s="146"/>
      <c r="BH272" s="146"/>
    </row>
    <row r="273" spans="1:60" outlineLevel="1" x14ac:dyDescent="0.3">
      <c r="A273" s="179">
        <v>61</v>
      </c>
      <c r="B273" s="180" t="s">
        <v>201</v>
      </c>
      <c r="C273" s="190" t="s">
        <v>202</v>
      </c>
      <c r="D273" s="181" t="s">
        <v>134</v>
      </c>
      <c r="E273" s="182">
        <v>3.2965300000000002</v>
      </c>
      <c r="F273" s="183"/>
      <c r="G273" s="184">
        <f>ROUND(E273*F273,2)</f>
        <v>0</v>
      </c>
      <c r="H273" s="158"/>
      <c r="I273" s="157">
        <f>ROUND(E273*H273,2)</f>
        <v>0</v>
      </c>
      <c r="J273" s="158"/>
      <c r="K273" s="157">
        <f>ROUND(E273*J273,2)</f>
        <v>0</v>
      </c>
      <c r="L273" s="157">
        <v>21</v>
      </c>
      <c r="M273" s="157">
        <f>G273*(1+L273/100)</f>
        <v>0</v>
      </c>
      <c r="N273" s="156">
        <v>0</v>
      </c>
      <c r="O273" s="156">
        <f>ROUND(E273*N273,2)</f>
        <v>0</v>
      </c>
      <c r="P273" s="156">
        <v>0</v>
      </c>
      <c r="Q273" s="156">
        <f>ROUND(E273*P273,2)</f>
        <v>0</v>
      </c>
      <c r="R273" s="157"/>
      <c r="S273" s="157" t="s">
        <v>126</v>
      </c>
      <c r="T273" s="157" t="s">
        <v>126</v>
      </c>
      <c r="U273" s="157">
        <v>0.49</v>
      </c>
      <c r="V273" s="157">
        <f>ROUND(E273*U273,2)</f>
        <v>1.62</v>
      </c>
      <c r="W273" s="157"/>
      <c r="X273" s="157" t="s">
        <v>199</v>
      </c>
      <c r="Y273" s="157" t="s">
        <v>128</v>
      </c>
      <c r="Z273" s="146"/>
      <c r="AA273" s="146"/>
      <c r="AB273" s="146"/>
      <c r="AC273" s="146"/>
      <c r="AD273" s="146"/>
      <c r="AE273" s="146"/>
      <c r="AF273" s="146"/>
      <c r="AG273" s="146" t="s">
        <v>200</v>
      </c>
      <c r="AH273" s="146"/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outlineLevel="1" x14ac:dyDescent="0.3">
      <c r="A274" s="179">
        <v>62</v>
      </c>
      <c r="B274" s="180" t="s">
        <v>203</v>
      </c>
      <c r="C274" s="190" t="s">
        <v>204</v>
      </c>
      <c r="D274" s="181" t="s">
        <v>134</v>
      </c>
      <c r="E274" s="182">
        <v>62.634079999999997</v>
      </c>
      <c r="F274" s="183"/>
      <c r="G274" s="184">
        <f>ROUND(E274*F274,2)</f>
        <v>0</v>
      </c>
      <c r="H274" s="158"/>
      <c r="I274" s="157">
        <f>ROUND(E274*H274,2)</f>
        <v>0</v>
      </c>
      <c r="J274" s="158"/>
      <c r="K274" s="157">
        <f>ROUND(E274*J274,2)</f>
        <v>0</v>
      </c>
      <c r="L274" s="157">
        <v>21</v>
      </c>
      <c r="M274" s="157">
        <f>G274*(1+L274/100)</f>
        <v>0</v>
      </c>
      <c r="N274" s="156">
        <v>0</v>
      </c>
      <c r="O274" s="156">
        <f>ROUND(E274*N274,2)</f>
        <v>0</v>
      </c>
      <c r="P274" s="156">
        <v>0</v>
      </c>
      <c r="Q274" s="156">
        <f>ROUND(E274*P274,2)</f>
        <v>0</v>
      </c>
      <c r="R274" s="157"/>
      <c r="S274" s="157" t="s">
        <v>126</v>
      </c>
      <c r="T274" s="157" t="s">
        <v>126</v>
      </c>
      <c r="U274" s="157">
        <v>0</v>
      </c>
      <c r="V274" s="157">
        <f>ROUND(E274*U274,2)</f>
        <v>0</v>
      </c>
      <c r="W274" s="157"/>
      <c r="X274" s="157" t="s">
        <v>199</v>
      </c>
      <c r="Y274" s="157" t="s">
        <v>128</v>
      </c>
      <c r="Z274" s="146"/>
      <c r="AA274" s="146"/>
      <c r="AB274" s="146"/>
      <c r="AC274" s="146"/>
      <c r="AD274" s="146"/>
      <c r="AE274" s="146"/>
      <c r="AF274" s="146"/>
      <c r="AG274" s="146" t="s">
        <v>200</v>
      </c>
      <c r="AH274" s="146"/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outlineLevel="1" x14ac:dyDescent="0.3">
      <c r="A275" s="179">
        <v>63</v>
      </c>
      <c r="B275" s="180" t="s">
        <v>205</v>
      </c>
      <c r="C275" s="190" t="s">
        <v>206</v>
      </c>
      <c r="D275" s="181" t="s">
        <v>134</v>
      </c>
      <c r="E275" s="182">
        <v>3.2965300000000002</v>
      </c>
      <c r="F275" s="183"/>
      <c r="G275" s="184">
        <f>ROUND(E275*F275,2)</f>
        <v>0</v>
      </c>
      <c r="H275" s="158"/>
      <c r="I275" s="157">
        <f>ROUND(E275*H275,2)</f>
        <v>0</v>
      </c>
      <c r="J275" s="158"/>
      <c r="K275" s="157">
        <f>ROUND(E275*J275,2)</f>
        <v>0</v>
      </c>
      <c r="L275" s="157">
        <v>21</v>
      </c>
      <c r="M275" s="157">
        <f>G275*(1+L275/100)</f>
        <v>0</v>
      </c>
      <c r="N275" s="156">
        <v>0</v>
      </c>
      <c r="O275" s="156">
        <f>ROUND(E275*N275,2)</f>
        <v>0</v>
      </c>
      <c r="P275" s="156">
        <v>0</v>
      </c>
      <c r="Q275" s="156">
        <f>ROUND(E275*P275,2)</f>
        <v>0</v>
      </c>
      <c r="R275" s="157"/>
      <c r="S275" s="157" t="s">
        <v>126</v>
      </c>
      <c r="T275" s="157" t="s">
        <v>126</v>
      </c>
      <c r="U275" s="157">
        <v>0.94199999999999995</v>
      </c>
      <c r="V275" s="157">
        <f>ROUND(E275*U275,2)</f>
        <v>3.11</v>
      </c>
      <c r="W275" s="157"/>
      <c r="X275" s="157" t="s">
        <v>199</v>
      </c>
      <c r="Y275" s="157" t="s">
        <v>128</v>
      </c>
      <c r="Z275" s="146"/>
      <c r="AA275" s="146"/>
      <c r="AB275" s="146"/>
      <c r="AC275" s="146"/>
      <c r="AD275" s="146"/>
      <c r="AE275" s="146"/>
      <c r="AF275" s="146"/>
      <c r="AG275" s="146" t="s">
        <v>200</v>
      </c>
      <c r="AH275" s="146"/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  <c r="BG275" s="146"/>
      <c r="BH275" s="146"/>
    </row>
    <row r="276" spans="1:60" outlineLevel="1" x14ac:dyDescent="0.3">
      <c r="A276" s="179">
        <v>64</v>
      </c>
      <c r="B276" s="180" t="s">
        <v>207</v>
      </c>
      <c r="C276" s="190" t="s">
        <v>208</v>
      </c>
      <c r="D276" s="181" t="s">
        <v>134</v>
      </c>
      <c r="E276" s="182">
        <v>3.2965300000000002</v>
      </c>
      <c r="F276" s="183"/>
      <c r="G276" s="184">
        <f>ROUND(E276*F276,2)</f>
        <v>0</v>
      </c>
      <c r="H276" s="158"/>
      <c r="I276" s="157">
        <f>ROUND(E276*H276,2)</f>
        <v>0</v>
      </c>
      <c r="J276" s="158"/>
      <c r="K276" s="157">
        <f>ROUND(E276*J276,2)</f>
        <v>0</v>
      </c>
      <c r="L276" s="157">
        <v>21</v>
      </c>
      <c r="M276" s="157">
        <f>G276*(1+L276/100)</f>
        <v>0</v>
      </c>
      <c r="N276" s="156">
        <v>0</v>
      </c>
      <c r="O276" s="156">
        <f>ROUND(E276*N276,2)</f>
        <v>0</v>
      </c>
      <c r="P276" s="156">
        <v>0</v>
      </c>
      <c r="Q276" s="156">
        <f>ROUND(E276*P276,2)</f>
        <v>0</v>
      </c>
      <c r="R276" s="157"/>
      <c r="S276" s="157" t="s">
        <v>126</v>
      </c>
      <c r="T276" s="157" t="s">
        <v>126</v>
      </c>
      <c r="U276" s="157">
        <v>0</v>
      </c>
      <c r="V276" s="157">
        <f>ROUND(E276*U276,2)</f>
        <v>0</v>
      </c>
      <c r="W276" s="157"/>
      <c r="X276" s="157" t="s">
        <v>199</v>
      </c>
      <c r="Y276" s="157" t="s">
        <v>128</v>
      </c>
      <c r="Z276" s="146"/>
      <c r="AA276" s="146"/>
      <c r="AB276" s="146"/>
      <c r="AC276" s="146"/>
      <c r="AD276" s="146"/>
      <c r="AE276" s="146"/>
      <c r="AF276" s="146"/>
      <c r="AG276" s="146" t="s">
        <v>200</v>
      </c>
      <c r="AH276" s="146"/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x14ac:dyDescent="0.3">
      <c r="A277" s="166" t="s">
        <v>121</v>
      </c>
      <c r="B277" s="167" t="s">
        <v>93</v>
      </c>
      <c r="C277" s="187" t="s">
        <v>29</v>
      </c>
      <c r="D277" s="168"/>
      <c r="E277" s="169"/>
      <c r="F277" s="170"/>
      <c r="G277" s="171">
        <f>SUMIF(AG278:AG281,"&lt;&gt;NOR",G278:G281)</f>
        <v>0</v>
      </c>
      <c r="H277" s="165"/>
      <c r="I277" s="165">
        <f>SUM(I278:I281)</f>
        <v>0</v>
      </c>
      <c r="J277" s="165"/>
      <c r="K277" s="165">
        <f>SUM(K278:K281)</f>
        <v>0</v>
      </c>
      <c r="L277" s="165"/>
      <c r="M277" s="165">
        <f>SUM(M278:M281)</f>
        <v>0</v>
      </c>
      <c r="N277" s="164"/>
      <c r="O277" s="164">
        <f>SUM(O278:O281)</f>
        <v>0</v>
      </c>
      <c r="P277" s="164"/>
      <c r="Q277" s="164">
        <f>SUM(Q278:Q281)</f>
        <v>0</v>
      </c>
      <c r="R277" s="165"/>
      <c r="S277" s="165"/>
      <c r="T277" s="165"/>
      <c r="U277" s="165"/>
      <c r="V277" s="165">
        <f>SUM(V278:V281)</f>
        <v>0</v>
      </c>
      <c r="W277" s="165"/>
      <c r="X277" s="165"/>
      <c r="Y277" s="165"/>
      <c r="AG277" t="s">
        <v>122</v>
      </c>
    </row>
    <row r="278" spans="1:60" outlineLevel="1" x14ac:dyDescent="0.3">
      <c r="A278" s="173">
        <v>65</v>
      </c>
      <c r="B278" s="174" t="s">
        <v>209</v>
      </c>
      <c r="C278" s="188" t="s">
        <v>210</v>
      </c>
      <c r="D278" s="175" t="s">
        <v>211</v>
      </c>
      <c r="E278" s="176">
        <v>1</v>
      </c>
      <c r="F278" s="177"/>
      <c r="G278" s="178">
        <f>ROUND(E278*F278,2)</f>
        <v>0</v>
      </c>
      <c r="H278" s="158"/>
      <c r="I278" s="157">
        <f>ROUND(E278*H278,2)</f>
        <v>0</v>
      </c>
      <c r="J278" s="158"/>
      <c r="K278" s="157">
        <f>ROUND(E278*J278,2)</f>
        <v>0</v>
      </c>
      <c r="L278" s="157">
        <v>21</v>
      </c>
      <c r="M278" s="157">
        <f>G278*(1+L278/100)</f>
        <v>0</v>
      </c>
      <c r="N278" s="156">
        <v>0</v>
      </c>
      <c r="O278" s="156">
        <f>ROUND(E278*N278,2)</f>
        <v>0</v>
      </c>
      <c r="P278" s="156">
        <v>0</v>
      </c>
      <c r="Q278" s="156">
        <f>ROUND(E278*P278,2)</f>
        <v>0</v>
      </c>
      <c r="R278" s="157"/>
      <c r="S278" s="157" t="s">
        <v>126</v>
      </c>
      <c r="T278" s="157" t="s">
        <v>166</v>
      </c>
      <c r="U278" s="157">
        <v>0</v>
      </c>
      <c r="V278" s="157">
        <f>ROUND(E278*U278,2)</f>
        <v>0</v>
      </c>
      <c r="W278" s="157"/>
      <c r="X278" s="157" t="s">
        <v>212</v>
      </c>
      <c r="Y278" s="157" t="s">
        <v>128</v>
      </c>
      <c r="Z278" s="146"/>
      <c r="AA278" s="146"/>
      <c r="AB278" s="146"/>
      <c r="AC278" s="146"/>
      <c r="AD278" s="146"/>
      <c r="AE278" s="146"/>
      <c r="AF278" s="146"/>
      <c r="AG278" s="146" t="s">
        <v>213</v>
      </c>
      <c r="AH278" s="146"/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outlineLevel="2" x14ac:dyDescent="0.3">
      <c r="A279" s="153"/>
      <c r="B279" s="154"/>
      <c r="C279" s="257" t="s">
        <v>214</v>
      </c>
      <c r="D279" s="258"/>
      <c r="E279" s="258"/>
      <c r="F279" s="258"/>
      <c r="G279" s="258"/>
      <c r="H279" s="157"/>
      <c r="I279" s="157"/>
      <c r="J279" s="157"/>
      <c r="K279" s="157"/>
      <c r="L279" s="157"/>
      <c r="M279" s="157"/>
      <c r="N279" s="156"/>
      <c r="O279" s="156"/>
      <c r="P279" s="156"/>
      <c r="Q279" s="156"/>
      <c r="R279" s="157"/>
      <c r="S279" s="157"/>
      <c r="T279" s="157"/>
      <c r="U279" s="157"/>
      <c r="V279" s="157"/>
      <c r="W279" s="157"/>
      <c r="X279" s="157"/>
      <c r="Y279" s="157"/>
      <c r="Z279" s="146"/>
      <c r="AA279" s="146"/>
      <c r="AB279" s="146"/>
      <c r="AC279" s="146"/>
      <c r="AD279" s="146"/>
      <c r="AE279" s="146"/>
      <c r="AF279" s="146"/>
      <c r="AG279" s="146" t="s">
        <v>152</v>
      </c>
      <c r="AH279" s="146"/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  <c r="BG279" s="146"/>
      <c r="BH279" s="146"/>
    </row>
    <row r="280" spans="1:60" outlineLevel="3" x14ac:dyDescent="0.3">
      <c r="A280" s="153"/>
      <c r="B280" s="154"/>
      <c r="C280" s="191" t="s">
        <v>176</v>
      </c>
      <c r="D280" s="161"/>
      <c r="E280" s="162"/>
      <c r="F280" s="163"/>
      <c r="G280" s="163"/>
      <c r="H280" s="157"/>
      <c r="I280" s="157"/>
      <c r="J280" s="157"/>
      <c r="K280" s="157"/>
      <c r="L280" s="157"/>
      <c r="M280" s="157"/>
      <c r="N280" s="156"/>
      <c r="O280" s="156"/>
      <c r="P280" s="156"/>
      <c r="Q280" s="156"/>
      <c r="R280" s="157"/>
      <c r="S280" s="157"/>
      <c r="T280" s="157"/>
      <c r="U280" s="157"/>
      <c r="V280" s="157"/>
      <c r="W280" s="157"/>
      <c r="X280" s="157"/>
      <c r="Y280" s="157"/>
      <c r="Z280" s="146"/>
      <c r="AA280" s="146"/>
      <c r="AB280" s="146"/>
      <c r="AC280" s="146"/>
      <c r="AD280" s="146"/>
      <c r="AE280" s="146"/>
      <c r="AF280" s="146"/>
      <c r="AG280" s="146" t="s">
        <v>152</v>
      </c>
      <c r="AH280" s="146"/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ht="21" outlineLevel="3" x14ac:dyDescent="0.3">
      <c r="A281" s="153"/>
      <c r="B281" s="154"/>
      <c r="C281" s="255" t="s">
        <v>215</v>
      </c>
      <c r="D281" s="256"/>
      <c r="E281" s="256"/>
      <c r="F281" s="256"/>
      <c r="G281" s="256"/>
      <c r="H281" s="157"/>
      <c r="I281" s="157"/>
      <c r="J281" s="157"/>
      <c r="K281" s="157"/>
      <c r="L281" s="157"/>
      <c r="M281" s="157"/>
      <c r="N281" s="156"/>
      <c r="O281" s="156"/>
      <c r="P281" s="156"/>
      <c r="Q281" s="156"/>
      <c r="R281" s="157"/>
      <c r="S281" s="157"/>
      <c r="T281" s="157"/>
      <c r="U281" s="157"/>
      <c r="V281" s="157"/>
      <c r="W281" s="157"/>
      <c r="X281" s="157"/>
      <c r="Y281" s="157"/>
      <c r="Z281" s="146"/>
      <c r="AA281" s="146"/>
      <c r="AB281" s="146"/>
      <c r="AC281" s="146"/>
      <c r="AD281" s="146"/>
      <c r="AE281" s="146"/>
      <c r="AF281" s="146"/>
      <c r="AG281" s="146" t="s">
        <v>152</v>
      </c>
      <c r="AH281" s="146"/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86" t="str">
        <f>C281</f>
        <v>Kompletační činnost (fotodokumentace, vzorkování, zkoušky, revize, průběžný úklid, uvedení dotčených ploch do původního stavu, dodržování BOZP, aj.)</v>
      </c>
      <c r="BB281" s="146"/>
      <c r="BC281" s="146"/>
      <c r="BD281" s="146"/>
      <c r="BE281" s="146"/>
      <c r="BF281" s="146"/>
      <c r="BG281" s="146"/>
      <c r="BH281" s="146"/>
    </row>
    <row r="282" spans="1:60" x14ac:dyDescent="0.3">
      <c r="A282" s="166" t="s">
        <v>121</v>
      </c>
      <c r="B282" s="167" t="s">
        <v>94</v>
      </c>
      <c r="C282" s="187" t="s">
        <v>30</v>
      </c>
      <c r="D282" s="168"/>
      <c r="E282" s="169"/>
      <c r="F282" s="170"/>
      <c r="G282" s="171">
        <f>SUMIF(AG283:AG286,"&lt;&gt;NOR",G283:G286)</f>
        <v>0</v>
      </c>
      <c r="H282" s="165"/>
      <c r="I282" s="165">
        <f>SUM(I283:I286)</f>
        <v>0</v>
      </c>
      <c r="J282" s="165"/>
      <c r="K282" s="165">
        <f>SUM(K283:K286)</f>
        <v>0</v>
      </c>
      <c r="L282" s="165"/>
      <c r="M282" s="165">
        <f>SUM(M283:M286)</f>
        <v>0</v>
      </c>
      <c r="N282" s="164"/>
      <c r="O282" s="164">
        <f>SUM(O283:O286)</f>
        <v>0</v>
      </c>
      <c r="P282" s="164"/>
      <c r="Q282" s="164">
        <f>SUM(Q283:Q286)</f>
        <v>0</v>
      </c>
      <c r="R282" s="165"/>
      <c r="S282" s="165"/>
      <c r="T282" s="165"/>
      <c r="U282" s="165"/>
      <c r="V282" s="165">
        <f>SUM(V283:V286)</f>
        <v>0</v>
      </c>
      <c r="W282" s="165"/>
      <c r="X282" s="165"/>
      <c r="Y282" s="165"/>
      <c r="AG282" t="s">
        <v>122</v>
      </c>
    </row>
    <row r="283" spans="1:60" outlineLevel="1" x14ac:dyDescent="0.3">
      <c r="A283" s="173">
        <v>66</v>
      </c>
      <c r="B283" s="174" t="s">
        <v>216</v>
      </c>
      <c r="C283" s="188" t="s">
        <v>217</v>
      </c>
      <c r="D283" s="175" t="s">
        <v>211</v>
      </c>
      <c r="E283" s="176">
        <v>1</v>
      </c>
      <c r="F283" s="177"/>
      <c r="G283" s="178">
        <f>ROUND(E283*F283,2)</f>
        <v>0</v>
      </c>
      <c r="H283" s="158"/>
      <c r="I283" s="157">
        <f>ROUND(E283*H283,2)</f>
        <v>0</v>
      </c>
      <c r="J283" s="158"/>
      <c r="K283" s="157">
        <f>ROUND(E283*J283,2)</f>
        <v>0</v>
      </c>
      <c r="L283" s="157">
        <v>21</v>
      </c>
      <c r="M283" s="157">
        <f>G283*(1+L283/100)</f>
        <v>0</v>
      </c>
      <c r="N283" s="156">
        <v>0</v>
      </c>
      <c r="O283" s="156">
        <f>ROUND(E283*N283,2)</f>
        <v>0</v>
      </c>
      <c r="P283" s="156">
        <v>0</v>
      </c>
      <c r="Q283" s="156">
        <f>ROUND(E283*P283,2)</f>
        <v>0</v>
      </c>
      <c r="R283" s="157"/>
      <c r="S283" s="157" t="s">
        <v>126</v>
      </c>
      <c r="T283" s="157" t="s">
        <v>166</v>
      </c>
      <c r="U283" s="157">
        <v>0</v>
      </c>
      <c r="V283" s="157">
        <f>ROUND(E283*U283,2)</f>
        <v>0</v>
      </c>
      <c r="W283" s="157"/>
      <c r="X283" s="157" t="s">
        <v>212</v>
      </c>
      <c r="Y283" s="157" t="s">
        <v>128</v>
      </c>
      <c r="Z283" s="146"/>
      <c r="AA283" s="146"/>
      <c r="AB283" s="146"/>
      <c r="AC283" s="146"/>
      <c r="AD283" s="146"/>
      <c r="AE283" s="146"/>
      <c r="AF283" s="146"/>
      <c r="AG283" s="146" t="s">
        <v>213</v>
      </c>
      <c r="AH283" s="146"/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ht="21" outlineLevel="2" x14ac:dyDescent="0.3">
      <c r="A284" s="153"/>
      <c r="B284" s="154"/>
      <c r="C284" s="257" t="s">
        <v>218</v>
      </c>
      <c r="D284" s="258"/>
      <c r="E284" s="258"/>
      <c r="F284" s="258"/>
      <c r="G284" s="258"/>
      <c r="H284" s="157"/>
      <c r="I284" s="157"/>
      <c r="J284" s="157"/>
      <c r="K284" s="157"/>
      <c r="L284" s="157"/>
      <c r="M284" s="157"/>
      <c r="N284" s="156"/>
      <c r="O284" s="156"/>
      <c r="P284" s="156"/>
      <c r="Q284" s="156"/>
      <c r="R284" s="157"/>
      <c r="S284" s="157"/>
      <c r="T284" s="157"/>
      <c r="U284" s="157"/>
      <c r="V284" s="157"/>
      <c r="W284" s="157"/>
      <c r="X284" s="157"/>
      <c r="Y284" s="157"/>
      <c r="Z284" s="146"/>
      <c r="AA284" s="146"/>
      <c r="AB284" s="146"/>
      <c r="AC284" s="146"/>
      <c r="AD284" s="146"/>
      <c r="AE284" s="146"/>
      <c r="AF284" s="146"/>
      <c r="AG284" s="146" t="s">
        <v>152</v>
      </c>
      <c r="AH284" s="146"/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86" t="str">
        <f>C284</f>
        <v>Veškeré náklady spojené s vybudováním, provozem a odstraněním zařízení staveniště. Zabezpečení proti vniknutí nepovolaných osob.</v>
      </c>
      <c r="BB284" s="146"/>
      <c r="BC284" s="146"/>
      <c r="BD284" s="146"/>
      <c r="BE284" s="146"/>
      <c r="BF284" s="146"/>
      <c r="BG284" s="146"/>
      <c r="BH284" s="146"/>
    </row>
    <row r="285" spans="1:60" outlineLevel="1" x14ac:dyDescent="0.3">
      <c r="A285" s="173">
        <v>67</v>
      </c>
      <c r="B285" s="174" t="s">
        <v>219</v>
      </c>
      <c r="C285" s="188" t="s">
        <v>220</v>
      </c>
      <c r="D285" s="175" t="s">
        <v>211</v>
      </c>
      <c r="E285" s="176">
        <v>1</v>
      </c>
      <c r="F285" s="177"/>
      <c r="G285" s="178">
        <f>ROUND(E285*F285,2)</f>
        <v>0</v>
      </c>
      <c r="H285" s="158"/>
      <c r="I285" s="157">
        <f>ROUND(E285*H285,2)</f>
        <v>0</v>
      </c>
      <c r="J285" s="158"/>
      <c r="K285" s="157">
        <f>ROUND(E285*J285,2)</f>
        <v>0</v>
      </c>
      <c r="L285" s="157">
        <v>21</v>
      </c>
      <c r="M285" s="157">
        <f>G285*(1+L285/100)</f>
        <v>0</v>
      </c>
      <c r="N285" s="156">
        <v>0</v>
      </c>
      <c r="O285" s="156">
        <f>ROUND(E285*N285,2)</f>
        <v>0</v>
      </c>
      <c r="P285" s="156">
        <v>0</v>
      </c>
      <c r="Q285" s="156">
        <f>ROUND(E285*P285,2)</f>
        <v>0</v>
      </c>
      <c r="R285" s="157"/>
      <c r="S285" s="157" t="s">
        <v>126</v>
      </c>
      <c r="T285" s="157" t="s">
        <v>166</v>
      </c>
      <c r="U285" s="157">
        <v>0</v>
      </c>
      <c r="V285" s="157">
        <f>ROUND(E285*U285,2)</f>
        <v>0</v>
      </c>
      <c r="W285" s="157"/>
      <c r="X285" s="157" t="s">
        <v>212</v>
      </c>
      <c r="Y285" s="157" t="s">
        <v>128</v>
      </c>
      <c r="Z285" s="146"/>
      <c r="AA285" s="146"/>
      <c r="AB285" s="146"/>
      <c r="AC285" s="146"/>
      <c r="AD285" s="146"/>
      <c r="AE285" s="146"/>
      <c r="AF285" s="146"/>
      <c r="AG285" s="146" t="s">
        <v>221</v>
      </c>
      <c r="AH285" s="146"/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ht="21" outlineLevel="2" x14ac:dyDescent="0.3">
      <c r="A286" s="153"/>
      <c r="B286" s="154"/>
      <c r="C286" s="257" t="s">
        <v>222</v>
      </c>
      <c r="D286" s="258"/>
      <c r="E286" s="258"/>
      <c r="F286" s="258"/>
      <c r="G286" s="258"/>
      <c r="H286" s="157"/>
      <c r="I286" s="157"/>
      <c r="J286" s="157"/>
      <c r="K286" s="157"/>
      <c r="L286" s="157"/>
      <c r="M286" s="157"/>
      <c r="N286" s="156"/>
      <c r="O286" s="156"/>
      <c r="P286" s="156"/>
      <c r="Q286" s="156"/>
      <c r="R286" s="157"/>
      <c r="S286" s="157"/>
      <c r="T286" s="157"/>
      <c r="U286" s="157"/>
      <c r="V286" s="157"/>
      <c r="W286" s="157"/>
      <c r="X286" s="157"/>
      <c r="Y286" s="157"/>
      <c r="Z286" s="146"/>
      <c r="AA286" s="146"/>
      <c r="AB286" s="146"/>
      <c r="AC286" s="146"/>
      <c r="AD286" s="146"/>
      <c r="AE286" s="146"/>
      <c r="AF286" s="146"/>
      <c r="AG286" s="146" t="s">
        <v>152</v>
      </c>
      <c r="AH286" s="146"/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86" t="str">
        <f>C286</f>
        <v>Náklady na vyhotovení dokumentace skutečného provedení stavby a její předání objednateli v požadované formě a požadovaném počtu.</v>
      </c>
      <c r="BB286" s="146"/>
      <c r="BC286" s="146"/>
      <c r="BD286" s="146"/>
      <c r="BE286" s="146"/>
      <c r="BF286" s="146"/>
      <c r="BG286" s="146"/>
      <c r="BH286" s="146"/>
    </row>
    <row r="287" spans="1:60" x14ac:dyDescent="0.3">
      <c r="A287" s="3"/>
      <c r="B287" s="4"/>
      <c r="C287" s="193"/>
      <c r="D287" s="6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AE287">
        <v>12</v>
      </c>
      <c r="AF287">
        <v>21</v>
      </c>
      <c r="AG287" t="s">
        <v>107</v>
      </c>
    </row>
    <row r="288" spans="1:60" x14ac:dyDescent="0.3">
      <c r="A288" s="149"/>
      <c r="B288" s="150" t="s">
        <v>31</v>
      </c>
      <c r="C288" s="194"/>
      <c r="D288" s="151"/>
      <c r="E288" s="152"/>
      <c r="F288" s="152"/>
      <c r="G288" s="172">
        <f>G8+G12+G62+G74+G81+G90+G99+G121+G123+G132+G134+G158+G168+G194+G207+G264+G271+G277+G282</f>
        <v>0</v>
      </c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AE288">
        <f>SUMIF(L7:L286,AE287,G7:G286)</f>
        <v>0</v>
      </c>
      <c r="AF288">
        <f>SUMIF(L7:L286,AF287,G7:G286)</f>
        <v>0</v>
      </c>
      <c r="AG288" t="s">
        <v>223</v>
      </c>
    </row>
    <row r="289" spans="1:33" x14ac:dyDescent="0.3">
      <c r="A289" s="3"/>
      <c r="B289" s="4"/>
      <c r="C289" s="193"/>
      <c r="D289" s="6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spans="1:33" x14ac:dyDescent="0.3">
      <c r="A290" s="3"/>
      <c r="B290" s="4"/>
      <c r="C290" s="193"/>
      <c r="D290" s="6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33" x14ac:dyDescent="0.3">
      <c r="A291" s="266" t="s">
        <v>224</v>
      </c>
      <c r="B291" s="266"/>
      <c r="C291" s="267"/>
      <c r="D291" s="6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33" x14ac:dyDescent="0.3">
      <c r="A292" s="268"/>
      <c r="B292" s="269"/>
      <c r="C292" s="270"/>
      <c r="D292" s="269"/>
      <c r="E292" s="269"/>
      <c r="F292" s="269"/>
      <c r="G292" s="271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AG292" t="s">
        <v>225</v>
      </c>
    </row>
    <row r="293" spans="1:33" x14ac:dyDescent="0.3">
      <c r="A293" s="272"/>
      <c r="B293" s="273"/>
      <c r="C293" s="274"/>
      <c r="D293" s="273"/>
      <c r="E293" s="273"/>
      <c r="F293" s="273"/>
      <c r="G293" s="275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spans="1:33" x14ac:dyDescent="0.3">
      <c r="A294" s="272"/>
      <c r="B294" s="273"/>
      <c r="C294" s="274"/>
      <c r="D294" s="273"/>
      <c r="E294" s="273"/>
      <c r="F294" s="273"/>
      <c r="G294" s="275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33" x14ac:dyDescent="0.3">
      <c r="A295" s="272"/>
      <c r="B295" s="273"/>
      <c r="C295" s="274"/>
      <c r="D295" s="273"/>
      <c r="E295" s="273"/>
      <c r="F295" s="273"/>
      <c r="G295" s="275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33" x14ac:dyDescent="0.3">
      <c r="A296" s="276"/>
      <c r="B296" s="277"/>
      <c r="C296" s="278"/>
      <c r="D296" s="277"/>
      <c r="E296" s="277"/>
      <c r="F296" s="277"/>
      <c r="G296" s="279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33" x14ac:dyDescent="0.3">
      <c r="A297" s="3"/>
      <c r="B297" s="4"/>
      <c r="C297" s="193"/>
      <c r="D297" s="6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33" x14ac:dyDescent="0.3">
      <c r="C298" s="195"/>
      <c r="D298" s="10"/>
      <c r="AG298" t="s">
        <v>227</v>
      </c>
    </row>
    <row r="299" spans="1:33" x14ac:dyDescent="0.3">
      <c r="D299" s="10"/>
    </row>
    <row r="300" spans="1:33" x14ac:dyDescent="0.3">
      <c r="D300" s="10"/>
    </row>
    <row r="301" spans="1:33" x14ac:dyDescent="0.3">
      <c r="D301" s="10"/>
    </row>
    <row r="302" spans="1:33" x14ac:dyDescent="0.3">
      <c r="D302" s="10"/>
    </row>
    <row r="303" spans="1:33" x14ac:dyDescent="0.3">
      <c r="D303" s="10"/>
    </row>
    <row r="304" spans="1:33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33">
    <mergeCell ref="A291:C291"/>
    <mergeCell ref="A292:G296"/>
    <mergeCell ref="C14:G14"/>
    <mergeCell ref="C37:G37"/>
    <mergeCell ref="C46:G46"/>
    <mergeCell ref="C126:G126"/>
    <mergeCell ref="C143:G143"/>
    <mergeCell ref="A1:G1"/>
    <mergeCell ref="C2:G2"/>
    <mergeCell ref="C3:G3"/>
    <mergeCell ref="C4:G4"/>
    <mergeCell ref="C137:G137"/>
    <mergeCell ref="C139:G139"/>
    <mergeCell ref="C140:G140"/>
    <mergeCell ref="C141:G141"/>
    <mergeCell ref="C142:G142"/>
    <mergeCell ref="C269:G269"/>
    <mergeCell ref="C144:G144"/>
    <mergeCell ref="C148:G148"/>
    <mergeCell ref="C150:G150"/>
    <mergeCell ref="C151:G151"/>
    <mergeCell ref="C152:G152"/>
    <mergeCell ref="C153:G153"/>
    <mergeCell ref="C154:G154"/>
    <mergeCell ref="C155:G155"/>
    <mergeCell ref="C196:G196"/>
    <mergeCell ref="C266:G266"/>
    <mergeCell ref="C268:G268"/>
    <mergeCell ref="C270:G270"/>
    <mergeCell ref="C279:G279"/>
    <mergeCell ref="C281:G281"/>
    <mergeCell ref="C284:G284"/>
    <mergeCell ref="C286:G28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01 A Pol</vt:lpstr>
      <vt:lpstr>SO 01 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A Pol'!Názvy_tisku</vt:lpstr>
      <vt:lpstr>'SO 01 B Pol'!Názvy_tisku</vt:lpstr>
      <vt:lpstr>oadresa</vt:lpstr>
      <vt:lpstr>Stavba!Objednatel</vt:lpstr>
      <vt:lpstr>Stavba!Objekt</vt:lpstr>
      <vt:lpstr>'SO 01 A Pol'!Oblast_tisku</vt:lpstr>
      <vt:lpstr>'SO 01 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2025-11-19T12:16:30Z</dcterms:modified>
</cp:coreProperties>
</file>